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475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<sst xmlns="http://schemas.openxmlformats.org/spreadsheetml/2006/main" count="1361" uniqueCount="582">
  <si>
    <t>2025年部门预算公开表</t>
  </si>
  <si>
    <t>单位编码：</t>
  </si>
  <si>
    <t>701012</t>
  </si>
  <si>
    <t>单位名称：</t>
  </si>
  <si>
    <t>临武县花塘乡人民政府</t>
  </si>
  <si>
    <t>部门预算公开表</t>
  </si>
  <si>
    <t xml:space="preserve">   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</si>
  <si>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</si>
  <si>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</si>
  <si>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</si>
  <si>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</si>
  <si>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</si>
  <si>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</si>
  <si>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</si>
  <si>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</si>
  <si>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</si>
  <si>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</si>
  <si>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</si>
  <si>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</si>
  <si>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</si>
  <si>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</si>
  <si>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</si>
  <si>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</si>
  <si>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</si>
  <si>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</si>
  <si>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</si>
  <si>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</si>
  <si>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</si>
  <si>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</si>
  <si>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</si>
  <si>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</si>
  <si>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单位：701012_临武县花塘乡人民政府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</si>
  <si>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</si>
  <si>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</si>
  <si>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</si>
  <si>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</si>
  <si>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</si>
  <si>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</si>
  <si>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</si>
  <si>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</si>
  <si>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</si>
  <si>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</si>
  <si>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</si>
  <si>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</si>
  <si>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</si>
  <si>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</si>
  <si>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</si>
  <si>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</si>
  <si>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</si>
  <si>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</si>
  <si>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</si>
  <si>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</si>
  <si>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</si>
  <si>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</si>
  <si>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</si>
  <si>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</si>
  <si>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</si>
  <si>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</si>
  <si>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</si>
  <si>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</si>
  <si>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</si>
  <si>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</si>
  <si>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</si>
  <si>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</si>
  <si>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</si>
  <si>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</si>
  <si>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</si>
  <si>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</si>
  <si>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</si>
  <si>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</si>
  <si>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</si>
  <si>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</si>
  <si>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</si>
  <si>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</si>
  <si>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</si>
  <si>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</si>
  <si>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</si>
  <si>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</si>
  <si>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</si>
  <si>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</si>
  <si>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</si>
  <si>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</si>
  <si>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</si>
  <si>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</si>
  <si>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</si>
  <si>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</si>
  <si>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</si>
  <si>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</si>
  <si>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</si>
  <si>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</si>
  <si>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</si>
  <si>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</si>
  <si>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</si>
  <si>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</si>
  <si>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</si>
  <si>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</si>
  <si>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</si>
  <si>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</si>
  <si>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</si>
  <si>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</si>
  <si>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</si>
  <si>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</si>
  <si>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</si>
  <si>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</si>
  <si>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</si>
  <si>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</si>
  <si>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</si>
  <si>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</si>
  <si>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</si>
  <si>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</si>
  <si>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</si>
  <si>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</si>
  <si>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</si>
  <si>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</si>
  <si>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</si>
  <si>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</si>
  <si>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</si>
  <si>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</si>
  <si>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</si>
  <si>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</si>
  <si>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</si>
  <si>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</si>
  <si>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</si>
  <si>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</si>
  <si>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</si>
  <si>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</si>
  <si>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</si>
  <si>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</si>
  <si>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</si>
  <si>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</si>
  <si>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</si>
  <si>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</si>
  <si>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</si>
  <si>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</si>
  <si>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</si>
  <si>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</si>
  <si>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</si>
  <si>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</si>
  <si>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</si>
  <si>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</si>
  <si>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</si>
  <si>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</si>
  <si>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</si>
  <si>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</si>
  <si>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</si>
  <si>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</si>
  <si>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</si>
  <si>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</si>
  <si>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</si>
  <si>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</si>
  <si>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</si>
  <si>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</si>
  <si>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</si>
  <si>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</si>
  <si>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</si>
  <si>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</si>
  <si>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701012</t>
  </si>
  <si>
    <t xml:space="preserve">  临武县花塘乡人民政府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</si>
  <si>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</si>
  <si>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</si>
  <si>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</si>
  <si>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</si>
  <si>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</si>
  <si>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</si>
  <si>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</si>
  <si>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</si>
  <si>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</si>
  <si>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</si>
  <si>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</si>
  <si>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</si>
  <si>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临武县花塘乡人民政府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</si>
  <si>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</si>
  <si>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</si>
  <si>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</si>
  <si>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</si>
  <si>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</si>
  <si>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</si>
  <si>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</si>
  <si>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</si>
  <si>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</si>
  <si>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</si>
  <si>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</si>
  <si>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</si>
  <si>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</si>
  <si>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</si>
  <si>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</si>
  <si>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</si>
  <si>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</si>
  <si>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</si>
  <si>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</si>
  <si>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</si>
  <si>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</si>
  <si>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</si>
  <si>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 xml:space="preserve">      失业保险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</si>
  <si>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</si>
  <si>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</si>
  <si>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</si>
  <si>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</si>
  <si>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</si>
  <si>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</si>
  <si>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</si>
  <si>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</si>
  <si>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</si>
  <si>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</si>
  <si>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</si>
  <si>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</si>
  <si>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</si>
  <si>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</si>
  <si>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</si>
  <si>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 xml:space="preserve">     21305</t>
  </si>
  <si>
    <t xml:space="preserve">     巩固拓展脱贫攻坚成果衔接乡村振兴</t>
  </si>
  <si>
    <t xml:space="preserve">      2130505</t>
  </si>
  <si>
    <t xml:space="preserve">      生产发展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</si>
  <si>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</si>
  <si>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</si>
  <si>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</si>
  <si>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</si>
  <si>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</si>
  <si>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</si>
  <si>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</si>
  <si>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</si>
  <si>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</si>
  <si>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</si>
  <si>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</si>
  <si>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</si>
  <si>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>04</t>
  </si>
  <si>
    <t xml:space="preserve">      2240104</t>
  </si>
  <si>
    <t xml:space="preserve">  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</si>
  <si>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</si>
  <si>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</si>
  <si>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</si>
  <si>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</si>
  <si>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</si>
  <si>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</si>
  <si>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</si>
  <si>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</si>
  <si>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</si>
  <si>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</si>
  <si>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</si>
  <si>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</si>
  <si>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</si>
  <si>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</si>
  <si>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</si>
  <si>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</si>
  <si>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</si>
  <si>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</si>
  <si>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701012</t>
  </si>
  <si>
    <t xml:space="preserve">    事业单位离退休</t>
  </si>
  <si>
    <t xml:space="preserve">    机关事业单位基本养老保险缴费支出</t>
  </si>
  <si>
    <t xml:space="preserve">    其他残疾人事业支出</t>
  </si>
  <si>
    <t xml:space="preserve">    财政对工伤保险基金的补助</t>
  </si>
  <si>
    <t xml:space="preserve">    失业保险</t>
  </si>
  <si>
    <t xml:space="preserve">    行政单位医疗</t>
  </si>
  <si>
    <t xml:space="preserve">    行政运行</t>
  </si>
  <si>
    <t xml:space="preserve">    生产发展</t>
  </si>
  <si>
    <t xml:space="preserve">    住房公积金</t>
  </si>
  <si>
    <t xml:space="preserve">    灾害风险防治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</si>
  <si>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</si>
  <si>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</si>
  <si>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</si>
  <si>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</si>
  <si>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</si>
  <si>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</si>
  <si>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</si>
  <si>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</si>
  <si>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</si>
  <si>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</si>
  <si>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701013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</si>
  <si>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</si>
  <si>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</si>
  <si>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</si>
  <si>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</si>
  <si>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</si>
  <si>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</si>
  <si>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</si>
  <si>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</si>
  <si>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</si>
  <si>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</si>
  <si>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</si>
  <si>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</si>
  <si>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</si>
  <si>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</si>
  <si>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</si>
  <si>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</si>
  <si>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</si>
  <si>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</si>
  <si>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</si>
  <si>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</si>
  <si>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</si>
  <si>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</si>
  <si>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</si>
  <si>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</si>
  <si>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</si>
  <si>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</si>
  <si>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</si>
  <si>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</si>
  <si>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</si>
  <si>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 失业保险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</si>
  <si>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</si>
  <si>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</si>
  <si>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</si>
  <si>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</si>
  <si>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</si>
  <si>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</si>
  <si>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</si>
  <si>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</si>
  <si>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21305</t>
  </si>
  <si>
    <t xml:space="preserve">    巩固拓展脱贫攻坚成果衔接乡村振兴</t>
  </si>
  <si>
    <t xml:space="preserve">     2130505</t>
  </si>
  <si>
    <t xml:space="preserve">     生产发展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</si>
  <si>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</si>
  <si>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</si>
  <si>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</si>
  <si>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</si>
  <si>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</si>
  <si>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</si>
  <si>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2240104</t>
  </si>
  <si>
    <t xml:space="preserve">     灾害风险防治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</si>
  <si>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</si>
  <si>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</si>
  <si>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</si>
  <si>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</si>
  <si>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</si>
  <si>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</si>
  <si>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</si>
  <si>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</si>
  <si>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</si>
  <si>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</si>
  <si>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</si>
  <si>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</si>
  <si>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</si>
  <si>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</si>
  <si>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</si>
  <si>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</si>
  <si>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</si>
  <si>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</si>
  <si>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</si>
  <si>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</si>
  <si>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</si>
  <si>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</si>
  <si>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伙食补助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</si>
  <si>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</si>
  <si>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</si>
  <si>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</si>
  <si>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</si>
  <si>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</si>
  <si>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</si>
  <si>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</si>
  <si>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</si>
  <si>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30209</t>
  </si>
  <si>
    <t xml:space="preserve">  物业管理费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</si>
  <si>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</si>
  <si>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</si>
  <si>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</si>
  <si>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</si>
  <si>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30231</t>
  </si>
  <si>
    <t xml:space="preserve">  公务用车运行维护费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</si>
  <si>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</si>
  <si>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</si>
  <si>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</si>
  <si>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</si>
  <si>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</si>
  <si>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</si>
  <si>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</si>
  <si>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</si>
  <si>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</si>
  <si>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</si>
  <si>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</si>
  <si>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</si>
  <si>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</si>
  <si>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</si>
  <si>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</si>
  <si>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</si>
  <si>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</si>
  <si>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</si>
  <si>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</si>
  <si>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</si>
  <si>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</si>
  <si>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</si>
  <si>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</si>
  <si>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</si>
  <si>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</si>
  <si>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</si>
  <si>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</si>
  <si>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</si>
  <si>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</si>
  <si>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</si>
  <si>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</si>
  <si>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</si>
  <si>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</si>
  <si>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</si>
  <si>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</si>
  <si>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.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</si>
  <si>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</si>
  <si>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</si>
  <si>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</si>
  <si>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</si>
  <si>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</si>
  <si>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</si>
  <si>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</si>
  <si>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</si>
  <si>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</si>
  <si>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</si>
  <si>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</si>
  <si>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</si>
  <si>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</si>
  <si>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</si>
  <si>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</si>
  <si>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</si>
  <si>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</si>
  <si>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</si>
  <si>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</si>
  <si>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</si>
  <si>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</si>
  <si>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</si>
  <si>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</si>
  <si>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</si>
  <si>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</si>
  <si>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</si>
  <si>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</si>
  <si>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</si>
  <si>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</si>
  <si>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</si>
  <si>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</si>
  <si>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</si>
  <si>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</si>
  <si>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</si>
  <si>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</si>
  <si>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</si>
  <si>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</si>
  <si>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</si>
  <si>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</si>
  <si>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</si>
  <si>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</si>
  <si>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</si>
  <si>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</si>
  <si>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</si>
  <si>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</si>
  <si>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</si>
  <si>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</si>
  <si>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</si>
  <si>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</si>
  <si>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</si>
  <si>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</si>
  <si>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</si>
  <si>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</si>
  <si>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</si>
  <si>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</si>
  <si>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</si>
  <si>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</si>
  <si>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</si>
  <si>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</si>
  <si>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</si>
  <si>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临武县花塘乡人民政府无政府性基金预算支出</t>
  </si>
  <si>
    <t>部门公开表17</t>
  </si>
  <si>
    <t>临武县花塘乡人民政府无政府性基金预算支出（按政府预算经济分类）</t>
  </si>
  <si>
    <t>部门公开表18</t>
  </si>
  <si>
    <t>临武县花塘乡人民政府无政府性基金预算支出（按部门预算经济分类）</t>
  </si>
  <si>
    <t>部门公开表19</t>
  </si>
  <si>
    <t>本年国有资本经营预算支出</t>
  </si>
  <si>
    <t>临武县花塘乡人民政府无国有资本经营预算支出</t>
  </si>
  <si>
    <t>部门公开表20</t>
  </si>
  <si>
    <t>本年财政专户管理资金预算支出</t>
  </si>
  <si>
    <t>临武县花塘乡人民政府无财政专户管理资金预算支出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</si>
  <si>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</si>
  <si>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</si>
  <si>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</si>
  <si>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</si>
  <si>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</si>
  <si>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</si>
  <si>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</si>
  <si>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</si>
  <si>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</si>
  <si>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</si>
  <si>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</si>
  <si>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</si>
  <si>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</si>
  <si>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</si>
  <si>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701012</t>
  </si>
  <si>
    <t xml:space="preserve">   预安残疾人保障金</t>
  </si>
  <si>
    <t xml:space="preserve">   预安花塘乡乡村振兴专项经费</t>
  </si>
  <si>
    <t xml:space="preserve">   预安花塘乡安全维稳专项经费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</si>
  <si>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</si>
  <si>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</si>
  <si>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</si>
  <si>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</si>
  <si>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</si>
  <si>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</si>
  <si>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</si>
  <si>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</si>
  <si>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</si>
  <si>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</si>
  <si>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</si>
  <si>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</si>
  <si>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</si>
  <si>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</si>
  <si>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预安残疾人保障金</t>
  </si>
  <si>
    <t>预安残疾人保障金</t>
  </si>
  <si>
    <t>成本指标</t>
  </si>
  <si>
    <t>经济成本指标</t>
  </si>
  <si>
    <t>1</t>
  </si>
  <si>
    <t>%</t>
  </si>
  <si>
    <t>≥</t>
  </si>
  <si>
    <t>社会成本指标</t>
  </si>
  <si>
    <t>2</t>
  </si>
  <si>
    <t xml:space="preserve">	 %</t>
  </si>
  <si>
    <t>生态环境成本指标</t>
  </si>
  <si>
    <t>3</t>
  </si>
  <si>
    <t>&gt;</t>
  </si>
  <si>
    <t>产出指标</t>
  </si>
  <si>
    <t>数量指标</t>
  </si>
  <si>
    <t>4</t>
  </si>
  <si>
    <t>质量指标</t>
  </si>
  <si>
    <t>5</t>
  </si>
  <si>
    <t>时效指标</t>
  </si>
  <si>
    <t>6</t>
  </si>
  <si>
    <t xml:space="preserve">效益指标 </t>
  </si>
  <si>
    <t>经济效益指标</t>
  </si>
  <si>
    <t>7</t>
  </si>
  <si>
    <t xml:space="preserve">7 </t>
  </si>
  <si>
    <t>社会效益指标</t>
  </si>
  <si>
    <t>8</t>
  </si>
  <si>
    <t>生态效益指标</t>
  </si>
  <si>
    <t>9</t>
  </si>
  <si>
    <t>可持续影响指标</t>
  </si>
  <si>
    <t>12</t>
  </si>
  <si>
    <t>满意度指标</t>
  </si>
  <si>
    <t>服务对象满意度指标</t>
  </si>
  <si>
    <t>100</t>
  </si>
  <si>
    <t xml:space="preserve">  预安花塘乡乡村振兴专项经费</t>
  </si>
  <si>
    <t>1、发展乡村振兴示范村1个。
2、保障项目质量，年度内完成。
3.实现乡村振兴年度经济收入5万元。
4.带动劳动力就业人数达100人，满意度达95%。</t>
  </si>
  <si>
    <t>乡村振兴投入成本</t>
  </si>
  <si>
    <t>投入成本</t>
  </si>
  <si>
    <t>10</t>
  </si>
  <si>
    <t>万元</t>
  </si>
  <si>
    <t>年度发展个数</t>
  </si>
  <si>
    <t>经济发展</t>
  </si>
  <si>
    <t>个</t>
  </si>
  <si>
    <t>乡村振兴发展项目质量</t>
  </si>
  <si>
    <t>95</t>
  </si>
  <si>
    <t>项目质量</t>
  </si>
  <si>
    <t>乡村振兴发展项目时限</t>
  </si>
  <si>
    <t>项目时限</t>
  </si>
  <si>
    <t>年</t>
  </si>
  <si>
    <t>乡村振兴经济收入</t>
  </si>
  <si>
    <t>经济收入</t>
  </si>
  <si>
    <t>20</t>
  </si>
  <si>
    <t>带动劳动力就业</t>
  </si>
  <si>
    <t>劳动力就业</t>
  </si>
  <si>
    <t>人</t>
  </si>
  <si>
    <t>人口满意度</t>
  </si>
  <si>
    <t>满意度</t>
  </si>
  <si>
    <t xml:space="preserve">  预安花塘乡安全维稳专项经费</t>
  </si>
  <si>
    <t>1、安全维稳年度巡查次数不低于65次。
2、巡查质量频次均双达标。
3、实现安全生产维稳年度收入7万元。
4、保障辖区企业生产安全，实现企业满意度达95%。</t>
  </si>
  <si>
    <t>成本</t>
  </si>
  <si>
    <t>安全维稳巡查</t>
  </si>
  <si>
    <t>65</t>
  </si>
  <si>
    <t>巡查次数</t>
  </si>
  <si>
    <t>次</t>
  </si>
  <si>
    <t>巡查质量达标率</t>
  </si>
  <si>
    <t>90</t>
  </si>
  <si>
    <t>达标率</t>
  </si>
  <si>
    <t>年度巡查完成率</t>
  </si>
  <si>
    <t>92</t>
  </si>
  <si>
    <t>完成率</t>
  </si>
  <si>
    <t>年度维稳收入</t>
  </si>
  <si>
    <t>年度收入</t>
  </si>
  <si>
    <t>安全生产保障企业数量</t>
  </si>
  <si>
    <t>25</t>
  </si>
  <si>
    <t>企业数量</t>
  </si>
  <si>
    <t>企业满意度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</si>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</sst>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b/>
      <sz val="12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57;&#22616;&#24037;&#20316;\&#39044;&#31639;\2025&#24180;&#39044;&#31639;\&#37096;&#38376;&#39044;&#31639;&#25209;&#22797;&#34920;-&#33457;&#2261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收支总表"/>
      <sheetName val="收入总表"/>
      <sheetName val="支出总表"/>
      <sheetName val="财拨总表"/>
      <sheetName val="一般预算支出功能分类"/>
      <sheetName val="一般公共预算基本支出经济分类"/>
      <sheetName val="三公"/>
      <sheetName val="政府性基金"/>
      <sheetName val="项目支出"/>
      <sheetName val="单位新增资产表"/>
      <sheetName val="单位采购表"/>
    </sheetNames>
    <sheetDataSet>
      <sheetData sheetId="0"/>
      <sheetData sheetId="1"/>
      <sheetData sheetId="2">
        <row r="14">
          <cell r="D14">
            <v>65.92</v>
          </cell>
        </row>
        <row r="16">
          <cell r="D16">
            <v>27.57</v>
          </cell>
        </row>
        <row r="19">
          <cell r="D19">
            <v>588.6</v>
          </cell>
        </row>
        <row r="26">
          <cell r="D26">
            <v>47.74</v>
          </cell>
        </row>
        <row r="29">
          <cell r="D29">
            <v>7</v>
          </cell>
        </row>
      </sheetData>
      <sheetData sheetId="3"/>
      <sheetData sheetId="4"/>
      <sheetData sheetId="5"/>
      <sheetData sheetId="6">
        <row r="10">
          <cell r="E10">
            <v>51.9</v>
          </cell>
        </row>
        <row r="14">
          <cell r="E14">
            <v>2.92</v>
          </cell>
        </row>
        <row r="15">
          <cell r="E15">
            <v>2.27</v>
          </cell>
        </row>
        <row r="19">
          <cell r="E19">
            <v>486.56</v>
          </cell>
          <cell r="F19">
            <v>97.04</v>
          </cell>
        </row>
        <row r="29">
          <cell r="G29">
            <v>7</v>
          </cell>
        </row>
      </sheetData>
      <sheetData sheetId="7">
        <row r="7">
          <cell r="C7">
            <v>608.96</v>
          </cell>
        </row>
        <row r="8">
          <cell r="D8">
            <v>202.24</v>
          </cell>
        </row>
        <row r="9">
          <cell r="D9">
            <v>52.37</v>
          </cell>
        </row>
        <row r="10">
          <cell r="D10">
            <v>16.68</v>
          </cell>
        </row>
        <row r="11">
          <cell r="D11">
            <v>17.64</v>
          </cell>
        </row>
        <row r="12">
          <cell r="D12">
            <v>53.06</v>
          </cell>
        </row>
        <row r="14">
          <cell r="D14">
            <v>27.57</v>
          </cell>
        </row>
        <row r="16">
          <cell r="D16">
            <v>47.74</v>
          </cell>
        </row>
        <row r="17">
          <cell r="D17">
            <v>134.57</v>
          </cell>
        </row>
        <row r="18">
          <cell r="C18">
            <v>107.04</v>
          </cell>
        </row>
        <row r="19">
          <cell r="E19">
            <v>2</v>
          </cell>
        </row>
        <row r="21">
          <cell r="E21">
            <v>6</v>
          </cell>
        </row>
        <row r="22">
          <cell r="E22">
            <v>6.62</v>
          </cell>
        </row>
        <row r="23">
          <cell r="E23">
            <v>2</v>
          </cell>
        </row>
        <row r="24">
          <cell r="E24">
            <v>1</v>
          </cell>
        </row>
        <row r="25">
          <cell r="E25">
            <v>6</v>
          </cell>
        </row>
        <row r="26">
          <cell r="E26">
            <v>13</v>
          </cell>
        </row>
        <row r="28">
          <cell r="E28">
            <v>16.19</v>
          </cell>
        </row>
        <row r="29">
          <cell r="E29">
            <v>33.35</v>
          </cell>
        </row>
      </sheetData>
      <sheetData sheetId="8"/>
      <sheetData sheetId="9"/>
      <sheetData sheetId="10">
        <row r="12">
          <cell r="D12">
            <v>4.63</v>
          </cell>
        </row>
        <row r="14">
          <cell r="G14">
            <v>134.57</v>
          </cell>
        </row>
        <row r="16">
          <cell r="F16">
            <v>47.74</v>
          </cell>
        </row>
        <row r="17">
          <cell r="G17">
            <v>17.64</v>
          </cell>
        </row>
        <row r="22">
          <cell r="D22">
            <v>12</v>
          </cell>
        </row>
        <row r="23">
          <cell r="D23">
            <v>5</v>
          </cell>
        </row>
        <row r="24">
          <cell r="D24">
            <v>4</v>
          </cell>
        </row>
        <row r="25">
          <cell r="D25">
            <v>3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7"/>
      <c r="B4" s="58"/>
      <c r="C4" s="1"/>
      <c r="D4" s="57" t="s">
        <v>1</v>
      </c>
      <c r="E4" s="58" t="s">
        <v>2</v>
      </c>
      <c r="F4" s="58"/>
      <c r="G4" s="58"/>
      <c r="H4" s="58"/>
      <c r="I4" s="1"/>
    </row>
    <row r="5" ht="47.45" customHeight="1" spans="1:9">
      <c r="A5" s="57"/>
      <c r="B5" s="58"/>
      <c r="C5" s="1"/>
      <c r="D5" s="57" t="s">
        <v>3</v>
      </c>
      <c r="E5" s="58" t="s">
        <v>4</v>
      </c>
      <c r="F5" s="58"/>
      <c r="G5" s="58"/>
      <c r="H5" s="58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40" zoomScaleNormal="140" workbookViewId="0">
      <pane ySplit="5" topLeftCell="A19" activePane="bottomLeft" state="frozen"/>
      <selection/>
      <selection pane="bottomLeft" activeCell="I9" sqref="I9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7" t="s">
        <v>319</v>
      </c>
    </row>
    <row r="2" ht="35.4" customHeight="1" spans="1:5">
      <c r="A2" s="18" t="s">
        <v>14</v>
      </c>
      <c r="B2" s="18"/>
      <c r="C2" s="18"/>
      <c r="D2" s="18"/>
      <c r="E2" s="18"/>
    </row>
    <row r="3" ht="18.05" customHeight="1" spans="1:5">
      <c r="A3" s="29" t="s">
        <v>31</v>
      </c>
      <c r="B3" s="29"/>
      <c r="C3" s="29"/>
      <c r="D3" s="29"/>
      <c r="E3" s="30" t="s">
        <v>320</v>
      </c>
    </row>
    <row r="4" ht="33.9" customHeight="1" spans="1:5">
      <c r="A4" s="4" t="s">
        <v>321</v>
      </c>
      <c r="B4" s="4"/>
      <c r="C4" s="4" t="s">
        <v>322</v>
      </c>
      <c r="D4" s="4"/>
      <c r="E4" s="4"/>
    </row>
    <row r="5" ht="19.9" customHeight="1" spans="1:5">
      <c r="A5" s="4" t="s">
        <v>323</v>
      </c>
      <c r="B5" s="4" t="s">
        <v>161</v>
      </c>
      <c r="C5" s="4" t="s">
        <v>136</v>
      </c>
      <c r="D5" s="4" t="s">
        <v>281</v>
      </c>
      <c r="E5" s="4" t="s">
        <v>282</v>
      </c>
    </row>
    <row r="6" ht="23.1" customHeight="1" spans="1:5">
      <c r="A6" s="12" t="s">
        <v>324</v>
      </c>
      <c r="B6" s="12" t="s">
        <v>240</v>
      </c>
      <c r="C6" s="31">
        <v>4.63</v>
      </c>
      <c r="D6" s="31">
        <v>4.63</v>
      </c>
      <c r="E6" s="31"/>
    </row>
    <row r="7" ht="23.1" customHeight="1" spans="1:5">
      <c r="A7" s="16" t="s">
        <v>325</v>
      </c>
      <c r="B7" s="16" t="s">
        <v>326</v>
      </c>
      <c r="C7" s="32">
        <v>4.63</v>
      </c>
      <c r="D7" s="32">
        <v>4.63</v>
      </c>
      <c r="E7" s="32"/>
    </row>
    <row r="8" ht="23.1" customHeight="1" spans="1:5">
      <c r="A8" s="12" t="s">
        <v>327</v>
      </c>
      <c r="B8" s="12" t="s">
        <v>259</v>
      </c>
      <c r="C8" s="31">
        <f>SUM(C9:C18)</f>
        <v>608.96</v>
      </c>
      <c r="D8" s="31">
        <f>SUM(D9:D18)</f>
        <v>608.96</v>
      </c>
      <c r="E8" s="31"/>
    </row>
    <row r="9" ht="23.1" customHeight="1" spans="1:5">
      <c r="A9" s="16" t="s">
        <v>328</v>
      </c>
      <c r="B9" s="16" t="s">
        <v>329</v>
      </c>
      <c r="C9" s="32">
        <f t="shared" ref="C9:C18" si="0">D9</f>
        <v>51.9</v>
      </c>
      <c r="D9" s="32">
        <f>'7一般公共预算支出表'!H11</f>
        <v>51.9</v>
      </c>
      <c r="E9" s="32"/>
    </row>
    <row r="10" ht="23.1" customHeight="1" spans="1:5">
      <c r="A10" s="16" t="s">
        <v>330</v>
      </c>
      <c r="B10" s="16" t="s">
        <v>331</v>
      </c>
      <c r="C10" s="32">
        <f t="shared" si="0"/>
        <v>5.19</v>
      </c>
      <c r="D10" s="32">
        <f>'7一般公共预算支出表'!H16</f>
        <v>5.19</v>
      </c>
      <c r="E10" s="32"/>
    </row>
    <row r="11" ht="23.1" customHeight="1" spans="1:5">
      <c r="A11" s="16" t="s">
        <v>332</v>
      </c>
      <c r="B11" s="16" t="s">
        <v>333</v>
      </c>
      <c r="C11" s="32">
        <f t="shared" si="0"/>
        <v>27.57</v>
      </c>
      <c r="D11" s="32">
        <f>'7一般公共预算支出表'!H19</f>
        <v>27.57</v>
      </c>
      <c r="E11" s="32"/>
    </row>
    <row r="12" ht="23.1" customHeight="1" spans="1:5">
      <c r="A12" s="16" t="s">
        <v>334</v>
      </c>
      <c r="B12" s="16" t="s">
        <v>335</v>
      </c>
      <c r="C12" s="32">
        <f t="shared" si="0"/>
        <v>202.24</v>
      </c>
      <c r="D12" s="32">
        <f>[1]一般公共预算基本支出经济分类!$D$8</f>
        <v>202.24</v>
      </c>
      <c r="E12" s="32"/>
    </row>
    <row r="13" ht="23.1" customHeight="1" spans="1:5">
      <c r="A13" s="16" t="s">
        <v>336</v>
      </c>
      <c r="B13" s="16" t="s">
        <v>337</v>
      </c>
      <c r="C13" s="32">
        <f t="shared" si="0"/>
        <v>52.37</v>
      </c>
      <c r="D13" s="32">
        <f>[1]一般公共预算基本支出经济分类!$D$9</f>
        <v>52.37</v>
      </c>
      <c r="E13" s="32"/>
    </row>
    <row r="14" ht="23.1" customHeight="1" spans="1:5">
      <c r="A14" s="16" t="s">
        <v>338</v>
      </c>
      <c r="B14" s="16" t="s">
        <v>339</v>
      </c>
      <c r="C14" s="32">
        <f t="shared" si="0"/>
        <v>16.68</v>
      </c>
      <c r="D14" s="32">
        <f>[1]一般公共预算基本支出经济分类!$D$10</f>
        <v>16.68</v>
      </c>
      <c r="E14" s="32"/>
    </row>
    <row r="15" ht="23.1" customHeight="1" spans="1:5">
      <c r="A15" s="16">
        <v>30106</v>
      </c>
      <c r="B15" s="16" t="s">
        <v>340</v>
      </c>
      <c r="C15" s="32">
        <f t="shared" si="0"/>
        <v>17.64</v>
      </c>
      <c r="D15" s="32">
        <f>[1]一般公共预算基本支出经济分类!$D$11</f>
        <v>17.64</v>
      </c>
      <c r="E15" s="32"/>
    </row>
    <row r="16" ht="23.1" customHeight="1" spans="1:5">
      <c r="A16" s="16" t="s">
        <v>341</v>
      </c>
      <c r="B16" s="16" t="s">
        <v>342</v>
      </c>
      <c r="C16" s="32">
        <f t="shared" si="0"/>
        <v>53.06</v>
      </c>
      <c r="D16" s="32">
        <f>[1]一般公共预算基本支出经济分类!$D$12</f>
        <v>53.06</v>
      </c>
      <c r="E16" s="32"/>
    </row>
    <row r="17" ht="23.1" customHeight="1" spans="1:5">
      <c r="A17" s="16" t="s">
        <v>343</v>
      </c>
      <c r="B17" s="16" t="s">
        <v>344</v>
      </c>
      <c r="C17" s="32">
        <f t="shared" si="0"/>
        <v>134.57</v>
      </c>
      <c r="D17" s="32">
        <f>[1]一般公共预算基本支出经济分类!$D$17</f>
        <v>134.57</v>
      </c>
      <c r="E17" s="32"/>
    </row>
    <row r="18" ht="23.1" customHeight="1" spans="1:5">
      <c r="A18" s="16" t="s">
        <v>345</v>
      </c>
      <c r="B18" s="16" t="s">
        <v>346</v>
      </c>
      <c r="C18" s="32">
        <f t="shared" si="0"/>
        <v>47.74</v>
      </c>
      <c r="D18" s="32">
        <f>[1]一般公共预算基本支出经济分类!$D$16</f>
        <v>47.74</v>
      </c>
      <c r="E18" s="32"/>
    </row>
    <row r="19" ht="23.1" customHeight="1" spans="1:5">
      <c r="A19" s="12" t="s">
        <v>347</v>
      </c>
      <c r="B19" s="12" t="s">
        <v>348</v>
      </c>
      <c r="C19" s="31">
        <f>SUM(C20:C30)</f>
        <v>107.04</v>
      </c>
      <c r="D19" s="31">
        <f>D22</f>
        <v>10</v>
      </c>
      <c r="E19" s="31">
        <f>E31</f>
        <v>97.04</v>
      </c>
    </row>
    <row r="20" ht="23.1" customHeight="1" spans="1:5">
      <c r="A20" s="16" t="s">
        <v>349</v>
      </c>
      <c r="B20" s="16" t="s">
        <v>350</v>
      </c>
      <c r="C20" s="32">
        <f>E20</f>
        <v>6.62</v>
      </c>
      <c r="D20" s="32"/>
      <c r="E20" s="32">
        <f>[1]一般公共预算基本支出经济分类!$E$22</f>
        <v>6.62</v>
      </c>
    </row>
    <row r="21" ht="23.1" customHeight="1" spans="1:5">
      <c r="A21" s="16" t="s">
        <v>351</v>
      </c>
      <c r="B21" s="16" t="s">
        <v>352</v>
      </c>
      <c r="C21" s="32">
        <f>E21</f>
        <v>33.35</v>
      </c>
      <c r="D21" s="32"/>
      <c r="E21" s="32">
        <f>[1]一般公共预算基本支出经济分类!$E$29</f>
        <v>33.35</v>
      </c>
    </row>
    <row r="22" ht="23.1" customHeight="1" spans="1:5">
      <c r="A22" s="16" t="s">
        <v>353</v>
      </c>
      <c r="B22" s="16" t="s">
        <v>354</v>
      </c>
      <c r="C22" s="32">
        <f>E22+D22</f>
        <v>16</v>
      </c>
      <c r="D22" s="32">
        <v>10</v>
      </c>
      <c r="E22" s="32">
        <f>[1]一般公共预算基本支出经济分类!$E$25</f>
        <v>6</v>
      </c>
    </row>
    <row r="23" ht="23.1" customHeight="1" spans="1:5">
      <c r="A23" s="16" t="s">
        <v>355</v>
      </c>
      <c r="B23" s="16" t="s">
        <v>356</v>
      </c>
      <c r="C23" s="32">
        <v>8</v>
      </c>
      <c r="D23" s="32"/>
      <c r="E23" s="32">
        <v>8</v>
      </c>
    </row>
    <row r="24" ht="23.1" customHeight="1" spans="1:5">
      <c r="A24" s="16" t="s">
        <v>357</v>
      </c>
      <c r="B24" s="16" t="s">
        <v>358</v>
      </c>
      <c r="C24" s="32">
        <v>1</v>
      </c>
      <c r="D24" s="32"/>
      <c r="E24" s="32">
        <f>[1]一般公共预算基本支出经济分类!$E$24</f>
        <v>1</v>
      </c>
    </row>
    <row r="25" ht="23.1" customHeight="1" spans="1:5">
      <c r="A25" s="16" t="s">
        <v>359</v>
      </c>
      <c r="B25" s="16" t="s">
        <v>360</v>
      </c>
      <c r="C25" s="32">
        <f>E25</f>
        <v>6</v>
      </c>
      <c r="D25" s="32"/>
      <c r="E25" s="32">
        <f>[1]一般公共预算基本支出经济分类!$E$21</f>
        <v>6</v>
      </c>
    </row>
    <row r="26" ht="23.1" customHeight="1" spans="1:5">
      <c r="A26" s="16" t="s">
        <v>361</v>
      </c>
      <c r="B26" s="16" t="s">
        <v>362</v>
      </c>
      <c r="C26" s="32">
        <v>2</v>
      </c>
      <c r="D26" s="32"/>
      <c r="E26" s="32">
        <f>[1]一般公共预算基本支出经济分类!$E$23</f>
        <v>2</v>
      </c>
    </row>
    <row r="27" ht="23.1" customHeight="1" spans="1:5">
      <c r="A27" s="16" t="s">
        <v>363</v>
      </c>
      <c r="B27" s="16" t="s">
        <v>364</v>
      </c>
      <c r="C27" s="32">
        <v>2</v>
      </c>
      <c r="D27" s="32"/>
      <c r="E27" s="32">
        <f>[1]一般公共预算基本支出经济分类!$E$19</f>
        <v>2</v>
      </c>
    </row>
    <row r="28" ht="23.1" customHeight="1" spans="1:5">
      <c r="A28" s="16" t="s">
        <v>365</v>
      </c>
      <c r="B28" s="16" t="s">
        <v>366</v>
      </c>
      <c r="C28" s="33">
        <f>E28</f>
        <v>2.88</v>
      </c>
      <c r="D28" s="16"/>
      <c r="E28" s="33">
        <v>2.88</v>
      </c>
    </row>
    <row r="29" ht="23.1" customHeight="1" spans="1:5">
      <c r="A29" s="16" t="s">
        <v>367</v>
      </c>
      <c r="B29" s="16" t="s">
        <v>368</v>
      </c>
      <c r="C29" s="32">
        <v>16.19</v>
      </c>
      <c r="D29" s="32"/>
      <c r="E29" s="32">
        <f>[1]一般公共预算基本支出经济分类!$E$28</f>
        <v>16.19</v>
      </c>
    </row>
    <row r="30" ht="23.1" customHeight="1" spans="1:5">
      <c r="A30" s="16" t="s">
        <v>369</v>
      </c>
      <c r="B30" s="16" t="s">
        <v>370</v>
      </c>
      <c r="C30" s="32">
        <f>E30</f>
        <v>13</v>
      </c>
      <c r="D30" s="32"/>
      <c r="E30" s="32">
        <f>[1]一般公共预算基本支出经济分类!$E$26</f>
        <v>13</v>
      </c>
    </row>
    <row r="31" ht="19.9" customHeight="1" spans="1:5">
      <c r="A31" s="19" t="s">
        <v>136</v>
      </c>
      <c r="B31" s="19"/>
      <c r="C31" s="31">
        <f>C19+C8+C6</f>
        <v>720.63</v>
      </c>
      <c r="D31" s="31">
        <f>D8+D6+D19</f>
        <v>623.59</v>
      </c>
      <c r="E31" s="31">
        <f>SUM(E20:E30)</f>
        <v>97.04</v>
      </c>
    </row>
    <row r="32" ht="14.3" customHeight="1" spans="1:5">
      <c r="A32" s="7" t="s">
        <v>318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20" zoomScaleNormal="120" workbookViewId="0">
      <selection activeCell="E1" sqref="E1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7" t="s">
        <v>371</v>
      </c>
      <c r="N1" s="17"/>
    </row>
    <row r="2" ht="39.1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159</v>
      </c>
      <c r="B4" s="4"/>
      <c r="C4" s="4"/>
      <c r="D4" s="4" t="s">
        <v>229</v>
      </c>
      <c r="E4" s="4" t="s">
        <v>230</v>
      </c>
      <c r="F4" s="4" t="s">
        <v>258</v>
      </c>
      <c r="G4" s="4" t="s">
        <v>232</v>
      </c>
      <c r="H4" s="4"/>
      <c r="I4" s="4"/>
      <c r="J4" s="4"/>
      <c r="K4" s="4"/>
      <c r="L4" s="4" t="s">
        <v>236</v>
      </c>
      <c r="M4" s="4"/>
      <c r="N4" s="4"/>
    </row>
    <row r="5" ht="34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372</v>
      </c>
      <c r="I5" s="4" t="s">
        <v>373</v>
      </c>
      <c r="J5" s="4" t="s">
        <v>374</v>
      </c>
      <c r="K5" s="4" t="s">
        <v>375</v>
      </c>
      <c r="L5" s="4" t="s">
        <v>136</v>
      </c>
      <c r="M5" s="4" t="s">
        <v>259</v>
      </c>
      <c r="N5" s="4" t="s">
        <v>376</v>
      </c>
    </row>
    <row r="6" ht="19.9" customHeight="1" spans="1:14">
      <c r="A6" s="14"/>
      <c r="B6" s="14"/>
      <c r="C6" s="14"/>
      <c r="D6" s="14"/>
      <c r="E6" s="14" t="s">
        <v>136</v>
      </c>
      <c r="F6" s="28">
        <f>G6</f>
        <v>608.96</v>
      </c>
      <c r="G6" s="28">
        <f>G7</f>
        <v>608.96</v>
      </c>
      <c r="H6" s="28">
        <f>H7</f>
        <v>324.35</v>
      </c>
      <c r="I6" s="28">
        <f>I7</f>
        <v>84.66</v>
      </c>
      <c r="J6" s="28">
        <f>J7</f>
        <v>47.74</v>
      </c>
      <c r="K6" s="28">
        <f>K7</f>
        <v>152.21</v>
      </c>
      <c r="L6" s="28"/>
      <c r="M6" s="28"/>
      <c r="N6" s="28"/>
    </row>
    <row r="7" ht="19.9" customHeight="1" spans="1:14">
      <c r="A7" s="14"/>
      <c r="B7" s="14"/>
      <c r="C7" s="14"/>
      <c r="D7" s="12" t="s">
        <v>154</v>
      </c>
      <c r="E7" s="12" t="s">
        <v>155</v>
      </c>
      <c r="F7" s="28">
        <f t="shared" ref="F7:K7" si="0">F8</f>
        <v>608.96</v>
      </c>
      <c r="G7" s="28">
        <f t="shared" si="0"/>
        <v>608.96</v>
      </c>
      <c r="H7" s="28">
        <f t="shared" si="0"/>
        <v>324.35</v>
      </c>
      <c r="I7" s="28">
        <f t="shared" si="0"/>
        <v>84.66</v>
      </c>
      <c r="J7" s="28">
        <f t="shared" si="0"/>
        <v>47.74</v>
      </c>
      <c r="K7" s="28">
        <f t="shared" si="0"/>
        <v>152.21</v>
      </c>
      <c r="L7" s="28"/>
      <c r="M7" s="28"/>
      <c r="N7" s="28"/>
    </row>
    <row r="8" ht="19.9" customHeight="1" spans="1:14">
      <c r="A8" s="14"/>
      <c r="B8" s="14"/>
      <c r="C8" s="14"/>
      <c r="D8" s="21" t="s">
        <v>156</v>
      </c>
      <c r="E8" s="21" t="s">
        <v>157</v>
      </c>
      <c r="F8" s="28">
        <f>G8</f>
        <v>608.96</v>
      </c>
      <c r="G8" s="28">
        <f>G9+G10+G11+G12+G13+G14</f>
        <v>608.96</v>
      </c>
      <c r="H8" s="28">
        <f>H13</f>
        <v>324.35</v>
      </c>
      <c r="I8" s="28">
        <f>I9+I10+I11+I12</f>
        <v>84.66</v>
      </c>
      <c r="J8" s="28">
        <f>J14</f>
        <v>47.74</v>
      </c>
      <c r="K8" s="28">
        <f>K13</f>
        <v>152.21</v>
      </c>
      <c r="L8" s="28"/>
      <c r="M8" s="28"/>
      <c r="N8" s="28"/>
    </row>
    <row r="9" ht="19.9" customHeight="1" spans="1:14">
      <c r="A9" s="24" t="s">
        <v>171</v>
      </c>
      <c r="B9" s="24" t="s">
        <v>174</v>
      </c>
      <c r="C9" s="24" t="s">
        <v>174</v>
      </c>
      <c r="D9" s="20" t="s">
        <v>246</v>
      </c>
      <c r="E9" s="5" t="s">
        <v>248</v>
      </c>
      <c r="F9" s="6">
        <f>G9</f>
        <v>51.9</v>
      </c>
      <c r="G9" s="6">
        <f>I9</f>
        <v>51.9</v>
      </c>
      <c r="H9" s="22"/>
      <c r="I9" s="22">
        <f>[1]一般预算支出功能分类!$E$10</f>
        <v>51.9</v>
      </c>
      <c r="J9" s="22"/>
      <c r="K9" s="22"/>
      <c r="L9" s="6"/>
      <c r="M9" s="22"/>
      <c r="N9" s="22"/>
    </row>
    <row r="10" ht="19.9" customHeight="1" spans="1:14">
      <c r="A10" s="24" t="s">
        <v>171</v>
      </c>
      <c r="B10" s="24" t="s">
        <v>188</v>
      </c>
      <c r="C10" s="24" t="s">
        <v>177</v>
      </c>
      <c r="D10" s="20" t="s">
        <v>246</v>
      </c>
      <c r="E10" s="5" t="s">
        <v>250</v>
      </c>
      <c r="F10" s="6">
        <f>G10</f>
        <v>2.92</v>
      </c>
      <c r="G10" s="6">
        <f>I10</f>
        <v>2.92</v>
      </c>
      <c r="H10" s="22"/>
      <c r="I10" s="22">
        <f>[1]一般预算支出功能分类!$E$14</f>
        <v>2.92</v>
      </c>
      <c r="J10" s="22"/>
      <c r="K10" s="22"/>
      <c r="L10" s="6"/>
      <c r="M10" s="22"/>
      <c r="N10" s="22"/>
    </row>
    <row r="11" ht="19.9" customHeight="1" spans="1:14">
      <c r="A11" s="24">
        <v>208</v>
      </c>
      <c r="B11" s="24">
        <v>99</v>
      </c>
      <c r="C11" s="24">
        <v>99</v>
      </c>
      <c r="D11" s="24">
        <v>701012</v>
      </c>
      <c r="E11" s="5" t="s">
        <v>251</v>
      </c>
      <c r="F11" s="6">
        <f>G11</f>
        <v>2.27</v>
      </c>
      <c r="G11" s="6">
        <f>I11</f>
        <v>2.27</v>
      </c>
      <c r="H11" s="22"/>
      <c r="I11" s="22">
        <f>[1]一般预算支出功能分类!$E$15</f>
        <v>2.27</v>
      </c>
      <c r="J11" s="22"/>
      <c r="K11" s="22"/>
      <c r="L11" s="6"/>
      <c r="M11" s="22"/>
      <c r="N11" s="22"/>
    </row>
    <row r="12" ht="19.9" customHeight="1" spans="1:14">
      <c r="A12" s="24" t="s">
        <v>194</v>
      </c>
      <c r="B12" s="24" t="s">
        <v>182</v>
      </c>
      <c r="C12" s="24" t="s">
        <v>199</v>
      </c>
      <c r="D12" s="20" t="s">
        <v>246</v>
      </c>
      <c r="E12" s="5" t="s">
        <v>252</v>
      </c>
      <c r="F12" s="6">
        <v>23.07</v>
      </c>
      <c r="G12" s="6">
        <f>I12</f>
        <v>27.57</v>
      </c>
      <c r="H12" s="22"/>
      <c r="I12" s="22">
        <f>[1]一般公共预算基本支出经济分类!$D$14</f>
        <v>27.57</v>
      </c>
      <c r="J12" s="22"/>
      <c r="K12" s="22"/>
      <c r="L12" s="6"/>
      <c r="M12" s="22"/>
      <c r="N12" s="22"/>
    </row>
    <row r="13" ht="19.9" customHeight="1" spans="1:14">
      <c r="A13" s="24" t="s">
        <v>202</v>
      </c>
      <c r="B13" s="24" t="s">
        <v>199</v>
      </c>
      <c r="C13" s="24" t="s">
        <v>199</v>
      </c>
      <c r="D13" s="20" t="s">
        <v>246</v>
      </c>
      <c r="E13" s="5" t="s">
        <v>253</v>
      </c>
      <c r="F13" s="6">
        <f>G13</f>
        <v>476.56</v>
      </c>
      <c r="G13" s="6">
        <f>H13+K13</f>
        <v>476.56</v>
      </c>
      <c r="H13" s="22">
        <f>'8一般公共预算基本支出表'!D12+'8一般公共预算基本支出表'!D13+'8一般公共预算基本支出表'!D16+'8一般公共预算基本支出表'!C14</f>
        <v>324.35</v>
      </c>
      <c r="I13" s="22"/>
      <c r="J13" s="22"/>
      <c r="K13" s="22">
        <f>[1]项目支出!$G$17+[1]项目支出!$G$14</f>
        <v>152.21</v>
      </c>
      <c r="L13" s="6"/>
      <c r="M13" s="22"/>
      <c r="N13" s="22"/>
    </row>
    <row r="14" ht="19.9" customHeight="1" spans="1:14">
      <c r="A14" s="24" t="s">
        <v>213</v>
      </c>
      <c r="B14" s="24" t="s">
        <v>177</v>
      </c>
      <c r="C14" s="24" t="s">
        <v>199</v>
      </c>
      <c r="D14" s="20" t="s">
        <v>246</v>
      </c>
      <c r="E14" s="5" t="s">
        <v>255</v>
      </c>
      <c r="F14" s="6">
        <f>G14</f>
        <v>47.74</v>
      </c>
      <c r="G14" s="6">
        <f>J14</f>
        <v>47.74</v>
      </c>
      <c r="H14" s="22"/>
      <c r="I14" s="22"/>
      <c r="J14" s="22">
        <f>[1]项目支出!$F$16</f>
        <v>47.74</v>
      </c>
      <c r="K14" s="22"/>
      <c r="L14" s="6"/>
      <c r="M14" s="22"/>
      <c r="N14" s="22"/>
    </row>
    <row r="15" ht="14.3" customHeight="1" spans="1:5">
      <c r="A15" s="7" t="s">
        <v>318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10" zoomScaleNormal="110" workbookViewId="0">
      <selection activeCell="G29" sqref="G29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7" t="s">
        <v>377</v>
      </c>
      <c r="V1" s="17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159</v>
      </c>
      <c r="B4" s="4"/>
      <c r="C4" s="4"/>
      <c r="D4" s="4" t="s">
        <v>229</v>
      </c>
      <c r="E4" s="4" t="s">
        <v>230</v>
      </c>
      <c r="F4" s="4" t="s">
        <v>258</v>
      </c>
      <c r="G4" s="4" t="s">
        <v>378</v>
      </c>
      <c r="H4" s="4"/>
      <c r="I4" s="4"/>
      <c r="J4" s="4"/>
      <c r="K4" s="4"/>
      <c r="L4" s="4" t="s">
        <v>379</v>
      </c>
      <c r="M4" s="4"/>
      <c r="N4" s="4"/>
      <c r="O4" s="4"/>
      <c r="P4" s="4"/>
      <c r="Q4" s="4"/>
      <c r="R4" s="4" t="s">
        <v>374</v>
      </c>
      <c r="S4" s="4" t="s">
        <v>380</v>
      </c>
      <c r="T4" s="4"/>
      <c r="U4" s="4"/>
      <c r="V4" s="4"/>
    </row>
    <row r="5" ht="39.1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381</v>
      </c>
      <c r="I5" s="4" t="s">
        <v>382</v>
      </c>
      <c r="J5" s="4" t="s">
        <v>383</v>
      </c>
      <c r="K5" s="4" t="s">
        <v>384</v>
      </c>
      <c r="L5" s="4" t="s">
        <v>136</v>
      </c>
      <c r="M5" s="4" t="s">
        <v>385</v>
      </c>
      <c r="N5" s="4" t="s">
        <v>386</v>
      </c>
      <c r="O5" s="4" t="s">
        <v>387</v>
      </c>
      <c r="P5" s="4" t="s">
        <v>388</v>
      </c>
      <c r="Q5" s="4" t="s">
        <v>389</v>
      </c>
      <c r="R5" s="4"/>
      <c r="S5" s="4" t="s">
        <v>136</v>
      </c>
      <c r="T5" s="4" t="s">
        <v>390</v>
      </c>
      <c r="U5" s="4" t="s">
        <v>391</v>
      </c>
      <c r="V5" s="4" t="s">
        <v>375</v>
      </c>
    </row>
    <row r="6" ht="19.9" customHeight="1" spans="1:22">
      <c r="A6" s="14"/>
      <c r="B6" s="14"/>
      <c r="C6" s="14"/>
      <c r="D6" s="14"/>
      <c r="E6" s="14" t="s">
        <v>136</v>
      </c>
      <c r="F6" s="13">
        <f>F7</f>
        <v>608.96</v>
      </c>
      <c r="G6" s="13">
        <f>SUM(H6:K6)</f>
        <v>324.35</v>
      </c>
      <c r="H6" s="13">
        <f>H7</f>
        <v>202.24</v>
      </c>
      <c r="I6" s="13">
        <f>I7</f>
        <v>52.37</v>
      </c>
      <c r="J6" s="13">
        <f>J7</f>
        <v>16.68</v>
      </c>
      <c r="K6" s="13">
        <f>K7</f>
        <v>53.06</v>
      </c>
      <c r="L6" s="13">
        <f>M6+O6+Q6</f>
        <v>84.66</v>
      </c>
      <c r="M6" s="13">
        <f>M7</f>
        <v>51.9</v>
      </c>
      <c r="N6" s="13"/>
      <c r="O6" s="13">
        <f>O7</f>
        <v>27.57</v>
      </c>
      <c r="P6" s="13"/>
      <c r="Q6" s="13">
        <f>Q7</f>
        <v>5.19</v>
      </c>
      <c r="R6" s="13">
        <f>R7</f>
        <v>47.74</v>
      </c>
      <c r="S6" s="13">
        <f>V6+T6</f>
        <v>152.21</v>
      </c>
      <c r="T6" s="13">
        <f>T8</f>
        <v>17.64</v>
      </c>
      <c r="U6" s="13"/>
      <c r="V6" s="13">
        <f>V7</f>
        <v>134.57</v>
      </c>
    </row>
    <row r="7" ht="19.9" customHeight="1" spans="1:22">
      <c r="A7" s="14"/>
      <c r="B7" s="14"/>
      <c r="C7" s="14"/>
      <c r="D7" s="12" t="s">
        <v>154</v>
      </c>
      <c r="E7" s="12" t="s">
        <v>155</v>
      </c>
      <c r="F7" s="13">
        <f>F8</f>
        <v>608.96</v>
      </c>
      <c r="G7" s="13">
        <f>SUM(H7:K7)</f>
        <v>324.35</v>
      </c>
      <c r="H7" s="13">
        <f>H8</f>
        <v>202.24</v>
      </c>
      <c r="I7" s="13">
        <f>I8</f>
        <v>52.37</v>
      </c>
      <c r="J7" s="13">
        <f>J8</f>
        <v>16.68</v>
      </c>
      <c r="K7" s="13">
        <f>K8</f>
        <v>53.06</v>
      </c>
      <c r="L7" s="13">
        <f>M7+O7+Q7</f>
        <v>84.66</v>
      </c>
      <c r="M7" s="13">
        <f>M8</f>
        <v>51.9</v>
      </c>
      <c r="N7" s="13"/>
      <c r="O7" s="13">
        <f>O8</f>
        <v>27.57</v>
      </c>
      <c r="P7" s="13"/>
      <c r="Q7" s="13">
        <f>Q8</f>
        <v>5.19</v>
      </c>
      <c r="R7" s="13">
        <f>R8</f>
        <v>47.74</v>
      </c>
      <c r="S7" s="13">
        <f>V7+T7</f>
        <v>152.21</v>
      </c>
      <c r="T7" s="13">
        <f>T8</f>
        <v>17.64</v>
      </c>
      <c r="U7" s="13"/>
      <c r="V7" s="13">
        <f>V8</f>
        <v>134.57</v>
      </c>
    </row>
    <row r="8" ht="19.9" customHeight="1" spans="1:22">
      <c r="A8" s="14"/>
      <c r="B8" s="14"/>
      <c r="C8" s="14"/>
      <c r="D8" s="21" t="s">
        <v>156</v>
      </c>
      <c r="E8" s="21" t="s">
        <v>157</v>
      </c>
      <c r="F8" s="13">
        <f>G8+L8+R8+S8</f>
        <v>608.96</v>
      </c>
      <c r="G8" s="13">
        <f>SUM(H8:K8)</f>
        <v>324.35</v>
      </c>
      <c r="H8" s="13">
        <f>H13</f>
        <v>202.24</v>
      </c>
      <c r="I8" s="13">
        <f>I13</f>
        <v>52.37</v>
      </c>
      <c r="J8" s="13">
        <f>J13</f>
        <v>16.68</v>
      </c>
      <c r="K8" s="13">
        <f>K13</f>
        <v>53.06</v>
      </c>
      <c r="L8" s="13">
        <f>M8+O8+Q8</f>
        <v>84.66</v>
      </c>
      <c r="M8" s="13">
        <f>M9</f>
        <v>51.9</v>
      </c>
      <c r="N8" s="13"/>
      <c r="O8" s="13">
        <f>O12</f>
        <v>27.57</v>
      </c>
      <c r="P8" s="13"/>
      <c r="Q8" s="13">
        <f>Q10+Q11</f>
        <v>5.19</v>
      </c>
      <c r="R8" s="13">
        <f>R14</f>
        <v>47.74</v>
      </c>
      <c r="S8" s="13">
        <f>T8+V8</f>
        <v>152.21</v>
      </c>
      <c r="T8" s="13">
        <f>T13</f>
        <v>17.64</v>
      </c>
      <c r="U8" s="13"/>
      <c r="V8" s="13">
        <f>V13</f>
        <v>134.57</v>
      </c>
    </row>
    <row r="9" ht="19.9" customHeight="1" spans="1:22">
      <c r="A9" s="24" t="s">
        <v>171</v>
      </c>
      <c r="B9" s="24" t="s">
        <v>174</v>
      </c>
      <c r="C9" s="24" t="s">
        <v>174</v>
      </c>
      <c r="D9" s="20" t="s">
        <v>246</v>
      </c>
      <c r="E9" s="5" t="s">
        <v>248</v>
      </c>
      <c r="F9" s="6">
        <f>L9+G9+R9</f>
        <v>51.9</v>
      </c>
      <c r="G9" s="22"/>
      <c r="H9" s="22"/>
      <c r="I9" s="22"/>
      <c r="J9" s="22"/>
      <c r="K9" s="22"/>
      <c r="L9" s="6">
        <f>M9</f>
        <v>51.9</v>
      </c>
      <c r="M9" s="22">
        <f>'8一般公共预算基本支出表'!D9</f>
        <v>51.9</v>
      </c>
      <c r="N9" s="22"/>
      <c r="O9" s="22"/>
      <c r="P9" s="22"/>
      <c r="Q9" s="22"/>
      <c r="R9" s="22"/>
      <c r="S9" s="6"/>
      <c r="T9" s="22" t="s">
        <v>392</v>
      </c>
      <c r="U9" s="22"/>
      <c r="V9" s="22"/>
    </row>
    <row r="10" ht="19.9" customHeight="1" spans="1:22">
      <c r="A10" s="24" t="s">
        <v>171</v>
      </c>
      <c r="B10" s="24" t="s">
        <v>188</v>
      </c>
      <c r="C10" s="24" t="s">
        <v>177</v>
      </c>
      <c r="D10" s="20" t="s">
        <v>246</v>
      </c>
      <c r="E10" s="5" t="s">
        <v>250</v>
      </c>
      <c r="F10" s="6">
        <f>L10</f>
        <v>2.92</v>
      </c>
      <c r="G10" s="22"/>
      <c r="H10" s="22"/>
      <c r="I10" s="22"/>
      <c r="J10" s="22"/>
      <c r="K10" s="22"/>
      <c r="L10" s="6">
        <f>Q10</f>
        <v>2.92</v>
      </c>
      <c r="M10" s="22"/>
      <c r="N10" s="22"/>
      <c r="O10" s="22"/>
      <c r="P10" s="22"/>
      <c r="Q10" s="22">
        <f>'9工资福利(政府预算)'!I10</f>
        <v>2.92</v>
      </c>
      <c r="R10" s="22"/>
      <c r="S10" s="6"/>
      <c r="T10" s="22"/>
      <c r="U10" s="22"/>
      <c r="V10" s="22"/>
    </row>
    <row r="11" ht="19.9" customHeight="1" spans="1:22">
      <c r="A11" s="24">
        <v>208</v>
      </c>
      <c r="B11" s="24">
        <v>99</v>
      </c>
      <c r="C11" s="24">
        <v>99</v>
      </c>
      <c r="D11" s="24">
        <v>701012</v>
      </c>
      <c r="E11" s="16" t="s">
        <v>251</v>
      </c>
      <c r="F11" s="6">
        <f>L11</f>
        <v>2.27</v>
      </c>
      <c r="G11" s="22"/>
      <c r="H11" s="22"/>
      <c r="I11" s="22"/>
      <c r="J11" s="22"/>
      <c r="K11" s="22"/>
      <c r="L11" s="6">
        <f>Q11</f>
        <v>2.27</v>
      </c>
      <c r="M11" s="22"/>
      <c r="N11" s="22"/>
      <c r="O11" s="22"/>
      <c r="P11" s="22"/>
      <c r="Q11" s="22">
        <f>'9工资福利(政府预算)'!I11</f>
        <v>2.27</v>
      </c>
      <c r="R11" s="22"/>
      <c r="S11" s="6"/>
      <c r="T11" s="22"/>
      <c r="U11" s="22"/>
      <c r="V11" s="22"/>
    </row>
    <row r="12" ht="19.9" customHeight="1" spans="1:22">
      <c r="A12" s="24" t="s">
        <v>194</v>
      </c>
      <c r="B12" s="24" t="s">
        <v>182</v>
      </c>
      <c r="C12" s="24" t="s">
        <v>199</v>
      </c>
      <c r="D12" s="20" t="s">
        <v>246</v>
      </c>
      <c r="E12" s="5" t="s">
        <v>252</v>
      </c>
      <c r="F12" s="6">
        <f>L12</f>
        <v>27.57</v>
      </c>
      <c r="G12" s="22"/>
      <c r="H12" s="22"/>
      <c r="I12" s="22"/>
      <c r="J12" s="22"/>
      <c r="K12" s="22"/>
      <c r="L12" s="6">
        <f>O12</f>
        <v>27.57</v>
      </c>
      <c r="M12" s="22"/>
      <c r="N12" s="22"/>
      <c r="O12" s="22">
        <f>'8一般公共预算基本支出表'!D11</f>
        <v>27.57</v>
      </c>
      <c r="P12" s="22"/>
      <c r="Q12" s="22"/>
      <c r="R12" s="22"/>
      <c r="S12" s="6"/>
      <c r="T12" s="22"/>
      <c r="U12" s="22"/>
      <c r="V12" s="22"/>
    </row>
    <row r="13" ht="19.9" customHeight="1" spans="1:22">
      <c r="A13" s="24" t="s">
        <v>202</v>
      </c>
      <c r="B13" s="24" t="s">
        <v>199</v>
      </c>
      <c r="C13" s="24" t="s">
        <v>199</v>
      </c>
      <c r="D13" s="20" t="s">
        <v>246</v>
      </c>
      <c r="E13" s="5" t="s">
        <v>253</v>
      </c>
      <c r="F13" s="6">
        <f>G13+L13+S13</f>
        <v>476.56</v>
      </c>
      <c r="G13" s="22">
        <f>H13+I13+J13+K13</f>
        <v>324.35</v>
      </c>
      <c r="H13" s="22">
        <f>'8一般公共预算基本支出表'!C12</f>
        <v>202.24</v>
      </c>
      <c r="I13" s="22">
        <f>'8一般公共预算基本支出表'!C13</f>
        <v>52.37</v>
      </c>
      <c r="J13" s="22">
        <f>'8一般公共预算基本支出表'!C14</f>
        <v>16.68</v>
      </c>
      <c r="K13" s="22">
        <f>'8一般公共预算基本支出表'!D16</f>
        <v>53.06</v>
      </c>
      <c r="L13" s="6"/>
      <c r="M13" s="22"/>
      <c r="N13" s="22"/>
      <c r="O13" s="22"/>
      <c r="P13" s="22"/>
      <c r="Q13" s="22"/>
      <c r="R13" s="22"/>
      <c r="S13" s="6">
        <f>T13+V13</f>
        <v>152.21</v>
      </c>
      <c r="T13" s="22">
        <f>'8一般公共预算基本支出表'!D15</f>
        <v>17.64</v>
      </c>
      <c r="U13" s="22"/>
      <c r="V13" s="22">
        <f>'8一般公共预算基本支出表'!D17</f>
        <v>134.57</v>
      </c>
    </row>
    <row r="14" ht="19.9" customHeight="1" spans="1:22">
      <c r="A14" s="24" t="s">
        <v>213</v>
      </c>
      <c r="B14" s="24" t="s">
        <v>177</v>
      </c>
      <c r="C14" s="24" t="s">
        <v>199</v>
      </c>
      <c r="D14" s="20" t="s">
        <v>246</v>
      </c>
      <c r="E14" s="5" t="s">
        <v>255</v>
      </c>
      <c r="F14" s="6">
        <f>R14</f>
        <v>47.74</v>
      </c>
      <c r="G14" s="22"/>
      <c r="H14" s="22"/>
      <c r="I14" s="22"/>
      <c r="J14" s="22"/>
      <c r="K14" s="22"/>
      <c r="L14" s="6"/>
      <c r="M14" s="22"/>
      <c r="N14" s="22"/>
      <c r="O14" s="22"/>
      <c r="P14" s="22"/>
      <c r="Q14" s="22"/>
      <c r="R14" s="22">
        <f>'9工资福利(政府预算)'!J14</f>
        <v>47.74</v>
      </c>
      <c r="S14" s="6"/>
      <c r="T14" s="22"/>
      <c r="U14" s="22"/>
      <c r="V14" s="22"/>
    </row>
    <row r="15" ht="14.3" customHeight="1" spans="1:6">
      <c r="A15" s="7" t="s">
        <v>318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7" t="s">
        <v>393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159</v>
      </c>
      <c r="B4" s="4"/>
      <c r="C4" s="4"/>
      <c r="D4" s="4" t="s">
        <v>229</v>
      </c>
      <c r="E4" s="4" t="s">
        <v>230</v>
      </c>
      <c r="F4" s="4" t="s">
        <v>394</v>
      </c>
      <c r="G4" s="4" t="s">
        <v>395</v>
      </c>
      <c r="H4" s="4" t="s">
        <v>396</v>
      </c>
      <c r="I4" s="4" t="s">
        <v>397</v>
      </c>
      <c r="J4" s="4" t="s">
        <v>398</v>
      </c>
      <c r="K4" s="4" t="s">
        <v>399</v>
      </c>
    </row>
    <row r="5" ht="15.0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4.63</v>
      </c>
      <c r="G6" s="13"/>
      <c r="H6" s="13"/>
      <c r="I6" s="13"/>
      <c r="J6" s="13"/>
      <c r="K6" s="13">
        <v>4.63</v>
      </c>
    </row>
    <row r="7" ht="19.9" customHeight="1" spans="1:11">
      <c r="A7" s="14"/>
      <c r="B7" s="14"/>
      <c r="C7" s="14"/>
      <c r="D7" s="12" t="s">
        <v>154</v>
      </c>
      <c r="E7" s="12" t="s">
        <v>155</v>
      </c>
      <c r="F7" s="13">
        <v>4.63</v>
      </c>
      <c r="G7" s="13"/>
      <c r="H7" s="13"/>
      <c r="I7" s="13"/>
      <c r="J7" s="13"/>
      <c r="K7" s="13">
        <v>4.63</v>
      </c>
    </row>
    <row r="8" ht="19.9" customHeight="1" spans="1:11">
      <c r="A8" s="14"/>
      <c r="B8" s="14"/>
      <c r="C8" s="14"/>
      <c r="D8" s="21" t="s">
        <v>156</v>
      </c>
      <c r="E8" s="21" t="s">
        <v>157</v>
      </c>
      <c r="F8" s="13">
        <v>4.63</v>
      </c>
      <c r="G8" s="13"/>
      <c r="H8" s="13"/>
      <c r="I8" s="13"/>
      <c r="J8" s="13"/>
      <c r="K8" s="13">
        <v>4.63</v>
      </c>
    </row>
    <row r="9" ht="19.9" customHeight="1" spans="1:11">
      <c r="A9" s="24" t="s">
        <v>171</v>
      </c>
      <c r="B9" s="24" t="s">
        <v>174</v>
      </c>
      <c r="C9" s="24" t="s">
        <v>177</v>
      </c>
      <c r="D9" s="20" t="s">
        <v>246</v>
      </c>
      <c r="E9" s="5" t="s">
        <v>247</v>
      </c>
      <c r="F9" s="6">
        <v>4.63</v>
      </c>
      <c r="G9" s="22"/>
      <c r="H9" s="22"/>
      <c r="I9" s="22"/>
      <c r="J9" s="22"/>
      <c r="K9" s="22">
        <v>4.63</v>
      </c>
    </row>
    <row r="10" ht="14.3" customHeight="1" spans="1:5">
      <c r="A10" s="7" t="s">
        <v>318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7" t="s">
        <v>400</v>
      </c>
      <c r="R1" s="17"/>
    </row>
    <row r="2" ht="35.4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159</v>
      </c>
      <c r="B4" s="4"/>
      <c r="C4" s="4"/>
      <c r="D4" s="4" t="s">
        <v>229</v>
      </c>
      <c r="E4" s="4" t="s">
        <v>230</v>
      </c>
      <c r="F4" s="4" t="s">
        <v>394</v>
      </c>
      <c r="G4" s="4" t="s">
        <v>401</v>
      </c>
      <c r="H4" s="4" t="s">
        <v>402</v>
      </c>
      <c r="I4" s="4" t="s">
        <v>403</v>
      </c>
      <c r="J4" s="4" t="s">
        <v>404</v>
      </c>
      <c r="K4" s="4" t="s">
        <v>405</v>
      </c>
      <c r="L4" s="4" t="s">
        <v>406</v>
      </c>
      <c r="M4" s="4" t="s">
        <v>407</v>
      </c>
      <c r="N4" s="4" t="s">
        <v>396</v>
      </c>
      <c r="O4" s="4" t="s">
        <v>408</v>
      </c>
      <c r="P4" s="4" t="s">
        <v>409</v>
      </c>
      <c r="Q4" s="4" t="s">
        <v>397</v>
      </c>
      <c r="R4" s="4" t="s">
        <v>399</v>
      </c>
    </row>
    <row r="5" ht="18.8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4.63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4.63</v>
      </c>
    </row>
    <row r="7" ht="19.9" customHeight="1" spans="1:18">
      <c r="A7" s="14"/>
      <c r="B7" s="14"/>
      <c r="C7" s="14"/>
      <c r="D7" s="12" t="s">
        <v>154</v>
      </c>
      <c r="E7" s="12" t="s">
        <v>155</v>
      </c>
      <c r="F7" s="13">
        <v>4.63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4.63</v>
      </c>
    </row>
    <row r="8" ht="19.9" customHeight="1" spans="1:18">
      <c r="A8" s="14"/>
      <c r="B8" s="14"/>
      <c r="C8" s="14"/>
      <c r="D8" s="21" t="s">
        <v>156</v>
      </c>
      <c r="E8" s="21" t="s">
        <v>157</v>
      </c>
      <c r="F8" s="13">
        <v>4.63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4.63</v>
      </c>
    </row>
    <row r="9" ht="19.9" customHeight="1" spans="1:18">
      <c r="A9" s="24" t="s">
        <v>171</v>
      </c>
      <c r="B9" s="24" t="s">
        <v>174</v>
      </c>
      <c r="C9" s="24" t="s">
        <v>177</v>
      </c>
      <c r="D9" s="20" t="s">
        <v>246</v>
      </c>
      <c r="E9" s="5" t="s">
        <v>247</v>
      </c>
      <c r="F9" s="6">
        <v>4.63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4.63</v>
      </c>
    </row>
    <row r="10" ht="14.3" customHeight="1" spans="1:5">
      <c r="A10" s="7" t="s">
        <v>318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66" zoomScaleNormal="166" workbookViewId="0">
      <selection activeCell="K11" sqref="K11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410</v>
      </c>
      <c r="T1" s="17"/>
    </row>
    <row r="2" ht="31.6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394</v>
      </c>
      <c r="G4" s="4" t="s">
        <v>233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236</v>
      </c>
      <c r="S4" s="4"/>
      <c r="T4" s="4"/>
    </row>
    <row r="5" ht="31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411</v>
      </c>
      <c r="I5" s="4" t="s">
        <v>412</v>
      </c>
      <c r="J5" s="4" t="s">
        <v>413</v>
      </c>
      <c r="K5" s="4" t="s">
        <v>414</v>
      </c>
      <c r="L5" s="4" t="s">
        <v>415</v>
      </c>
      <c r="M5" s="4" t="s">
        <v>416</v>
      </c>
      <c r="N5" s="4" t="s">
        <v>417</v>
      </c>
      <c r="O5" s="4" t="s">
        <v>418</v>
      </c>
      <c r="P5" s="4" t="s">
        <v>419</v>
      </c>
      <c r="Q5" s="4" t="s">
        <v>420</v>
      </c>
      <c r="R5" s="4" t="s">
        <v>136</v>
      </c>
      <c r="S5" s="4" t="s">
        <v>348</v>
      </c>
      <c r="T5" s="4" t="s">
        <v>376</v>
      </c>
    </row>
    <row r="6" ht="19.9" customHeight="1" spans="1:20">
      <c r="A6" s="14"/>
      <c r="B6" s="14"/>
      <c r="C6" s="14"/>
      <c r="D6" s="14"/>
      <c r="E6" s="14" t="s">
        <v>136</v>
      </c>
      <c r="F6" s="28">
        <f>F7</f>
        <v>107.04</v>
      </c>
      <c r="G6" s="28">
        <f t="shared" ref="G6:Q6" si="0">G7</f>
        <v>107.04</v>
      </c>
      <c r="H6" s="28">
        <f t="shared" si="0"/>
        <v>48.69</v>
      </c>
      <c r="I6" s="28"/>
      <c r="J6" s="28"/>
      <c r="K6" s="28"/>
      <c r="L6" s="28">
        <f t="shared" si="0"/>
        <v>16</v>
      </c>
      <c r="M6" s="28"/>
      <c r="N6" s="28"/>
      <c r="O6" s="28">
        <f t="shared" si="0"/>
        <v>8</v>
      </c>
      <c r="P6" s="28">
        <f t="shared" si="0"/>
        <v>1</v>
      </c>
      <c r="Q6" s="28">
        <f t="shared" si="0"/>
        <v>33.35</v>
      </c>
      <c r="R6" s="28"/>
      <c r="S6" s="28"/>
      <c r="T6" s="28"/>
    </row>
    <row r="7" ht="19.9" customHeight="1" spans="1:20">
      <c r="A7" s="14"/>
      <c r="B7" s="14"/>
      <c r="C7" s="14"/>
      <c r="D7" s="12" t="s">
        <v>154</v>
      </c>
      <c r="E7" s="12" t="s">
        <v>155</v>
      </c>
      <c r="F7" s="28">
        <f>F8</f>
        <v>107.04</v>
      </c>
      <c r="G7" s="28">
        <f t="shared" ref="G7:Q7" si="1">G8</f>
        <v>107.04</v>
      </c>
      <c r="H7" s="28">
        <f t="shared" si="1"/>
        <v>48.69</v>
      </c>
      <c r="I7" s="28"/>
      <c r="J7" s="28"/>
      <c r="K7" s="28"/>
      <c r="L7" s="28">
        <f t="shared" si="1"/>
        <v>16</v>
      </c>
      <c r="M7" s="28"/>
      <c r="N7" s="28"/>
      <c r="O7" s="28">
        <f t="shared" si="1"/>
        <v>8</v>
      </c>
      <c r="P7" s="28">
        <f t="shared" si="1"/>
        <v>1</v>
      </c>
      <c r="Q7" s="28">
        <f t="shared" si="1"/>
        <v>33.35</v>
      </c>
      <c r="R7" s="28"/>
      <c r="S7" s="28"/>
      <c r="T7" s="28"/>
    </row>
    <row r="8" ht="19.9" customHeight="1" spans="1:20">
      <c r="A8" s="14"/>
      <c r="B8" s="14"/>
      <c r="C8" s="14"/>
      <c r="D8" s="21" t="s">
        <v>156</v>
      </c>
      <c r="E8" s="21" t="s">
        <v>157</v>
      </c>
      <c r="F8" s="28">
        <f>F9</f>
        <v>107.04</v>
      </c>
      <c r="G8" s="28">
        <f t="shared" ref="G8:Q8" si="2">G9</f>
        <v>107.04</v>
      </c>
      <c r="H8" s="28">
        <f t="shared" si="2"/>
        <v>48.69</v>
      </c>
      <c r="I8" s="28"/>
      <c r="J8" s="28"/>
      <c r="K8" s="28"/>
      <c r="L8" s="28">
        <f t="shared" si="2"/>
        <v>16</v>
      </c>
      <c r="M8" s="28"/>
      <c r="N8" s="28"/>
      <c r="O8" s="28">
        <f t="shared" si="2"/>
        <v>8</v>
      </c>
      <c r="P8" s="28">
        <f t="shared" si="2"/>
        <v>1</v>
      </c>
      <c r="Q8" s="28">
        <f t="shared" si="2"/>
        <v>33.35</v>
      </c>
      <c r="R8" s="28"/>
      <c r="S8" s="28"/>
      <c r="T8" s="28"/>
    </row>
    <row r="9" ht="19.9" customHeight="1" spans="1:20">
      <c r="A9" s="24" t="s">
        <v>202</v>
      </c>
      <c r="B9" s="24" t="s">
        <v>199</v>
      </c>
      <c r="C9" s="24" t="s">
        <v>199</v>
      </c>
      <c r="D9" s="20" t="s">
        <v>246</v>
      </c>
      <c r="E9" s="5" t="s">
        <v>253</v>
      </c>
      <c r="F9" s="6">
        <f>G9</f>
        <v>107.04</v>
      </c>
      <c r="G9" s="22">
        <f>H9+L9+O9+P9+Q9</f>
        <v>107.04</v>
      </c>
      <c r="H9" s="22">
        <v>48.69</v>
      </c>
      <c r="I9" s="22"/>
      <c r="J9" s="22"/>
      <c r="K9" s="22"/>
      <c r="L9" s="22">
        <v>16</v>
      </c>
      <c r="M9" s="22"/>
      <c r="N9" s="22"/>
      <c r="O9" s="22">
        <v>8</v>
      </c>
      <c r="P9" s="22">
        <v>1</v>
      </c>
      <c r="Q9" s="22">
        <v>33.35</v>
      </c>
      <c r="R9" s="22"/>
      <c r="S9" s="22"/>
      <c r="T9" s="22"/>
    </row>
    <row r="10" ht="19.9" customHeight="1" spans="1:6">
      <c r="A10" s="7" t="s">
        <v>318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0" zoomScaleNormal="110" topLeftCell="A3" workbookViewId="0">
      <selection activeCell="F11" sqref="F11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7" t="s">
        <v>421</v>
      </c>
      <c r="AG1" s="17"/>
    </row>
    <row r="2" ht="38.4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159</v>
      </c>
      <c r="B4" s="4"/>
      <c r="C4" s="4"/>
      <c r="D4" s="4" t="s">
        <v>229</v>
      </c>
      <c r="E4" s="4" t="s">
        <v>230</v>
      </c>
      <c r="F4" s="4" t="s">
        <v>422</v>
      </c>
      <c r="G4" s="4" t="s">
        <v>423</v>
      </c>
      <c r="H4" s="4" t="s">
        <v>424</v>
      </c>
      <c r="I4" s="4" t="s">
        <v>425</v>
      </c>
      <c r="J4" s="4" t="s">
        <v>426</v>
      </c>
      <c r="K4" s="4" t="s">
        <v>427</v>
      </c>
      <c r="L4" s="4" t="s">
        <v>428</v>
      </c>
      <c r="M4" s="4" t="s">
        <v>429</v>
      </c>
      <c r="N4" s="4" t="s">
        <v>430</v>
      </c>
      <c r="O4" s="4" t="s">
        <v>431</v>
      </c>
      <c r="P4" s="4" t="s">
        <v>432</v>
      </c>
      <c r="Q4" s="4" t="s">
        <v>417</v>
      </c>
      <c r="R4" s="4" t="s">
        <v>419</v>
      </c>
      <c r="S4" s="4" t="s">
        <v>433</v>
      </c>
      <c r="T4" s="4" t="s">
        <v>412</v>
      </c>
      <c r="U4" s="4" t="s">
        <v>413</v>
      </c>
      <c r="V4" s="4" t="s">
        <v>416</v>
      </c>
      <c r="W4" s="4" t="s">
        <v>434</v>
      </c>
      <c r="X4" s="4" t="s">
        <v>435</v>
      </c>
      <c r="Y4" s="4" t="s">
        <v>436</v>
      </c>
      <c r="Z4" s="4" t="s">
        <v>437</v>
      </c>
      <c r="AA4" s="4" t="s">
        <v>415</v>
      </c>
      <c r="AB4" s="4" t="s">
        <v>438</v>
      </c>
      <c r="AC4" s="4" t="s">
        <v>439</v>
      </c>
      <c r="AD4" s="4" t="s">
        <v>418</v>
      </c>
      <c r="AE4" s="4" t="s">
        <v>440</v>
      </c>
      <c r="AF4" s="4" t="s">
        <v>441</v>
      </c>
      <c r="AG4" s="4" t="s">
        <v>420</v>
      </c>
    </row>
    <row r="5" ht="18.8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9"/>
      <c r="B6" s="27"/>
      <c r="C6" s="27"/>
      <c r="D6" s="5"/>
      <c r="E6" s="5" t="s">
        <v>136</v>
      </c>
      <c r="F6" s="28">
        <f>SUM(G6:AG6)</f>
        <v>107.04</v>
      </c>
      <c r="G6" s="28">
        <f t="shared" ref="G6:L6" si="0">G7</f>
        <v>2</v>
      </c>
      <c r="H6" s="28">
        <f t="shared" si="0"/>
        <v>2.88</v>
      </c>
      <c r="I6" s="28"/>
      <c r="J6" s="28"/>
      <c r="K6" s="28"/>
      <c r="L6" s="28">
        <f t="shared" si="0"/>
        <v>6</v>
      </c>
      <c r="M6" s="28"/>
      <c r="N6" s="28"/>
      <c r="O6" s="28">
        <f t="shared" ref="O6:R6" si="1">O7</f>
        <v>6.62</v>
      </c>
      <c r="P6" s="28">
        <f t="shared" si="1"/>
        <v>2</v>
      </c>
      <c r="Q6" s="28"/>
      <c r="R6" s="28">
        <f t="shared" si="1"/>
        <v>1</v>
      </c>
      <c r="S6" s="28"/>
      <c r="T6" s="28"/>
      <c r="U6" s="28"/>
      <c r="V6" s="28"/>
      <c r="W6" s="28"/>
      <c r="X6" s="28"/>
      <c r="Y6" s="28"/>
      <c r="Z6" s="28">
        <f t="shared" ref="Z6:AE6" si="2">Z7</f>
        <v>16</v>
      </c>
      <c r="AA6" s="28"/>
      <c r="AB6" s="28">
        <f t="shared" si="2"/>
        <v>13</v>
      </c>
      <c r="AC6" s="28"/>
      <c r="AD6" s="28">
        <f t="shared" si="2"/>
        <v>8</v>
      </c>
      <c r="AE6" s="28">
        <f t="shared" si="2"/>
        <v>16.19</v>
      </c>
      <c r="AF6" s="28"/>
      <c r="AG6" s="28">
        <f>AG7</f>
        <v>33.35</v>
      </c>
    </row>
    <row r="7" ht="19.9" customHeight="1" spans="1:33">
      <c r="A7" s="14"/>
      <c r="B7" s="14"/>
      <c r="C7" s="14"/>
      <c r="D7" s="12" t="s">
        <v>154</v>
      </c>
      <c r="E7" s="12" t="s">
        <v>155</v>
      </c>
      <c r="F7" s="28">
        <f>SUM(G7:AG7)</f>
        <v>107.04</v>
      </c>
      <c r="G7" s="28">
        <f t="shared" ref="G7:L7" si="3">G8</f>
        <v>2</v>
      </c>
      <c r="H7" s="28">
        <f t="shared" si="3"/>
        <v>2.88</v>
      </c>
      <c r="I7" s="28"/>
      <c r="J7" s="28"/>
      <c r="K7" s="28"/>
      <c r="L7" s="28">
        <f t="shared" si="3"/>
        <v>6</v>
      </c>
      <c r="M7" s="28"/>
      <c r="N7" s="28"/>
      <c r="O7" s="28">
        <f t="shared" ref="O7:R7" si="4">O8</f>
        <v>6.62</v>
      </c>
      <c r="P7" s="28">
        <f t="shared" si="4"/>
        <v>2</v>
      </c>
      <c r="Q7" s="28"/>
      <c r="R7" s="28">
        <f t="shared" si="4"/>
        <v>1</v>
      </c>
      <c r="S7" s="28"/>
      <c r="T7" s="28"/>
      <c r="U7" s="28"/>
      <c r="V7" s="28"/>
      <c r="W7" s="28"/>
      <c r="X7" s="28"/>
      <c r="Y7" s="28"/>
      <c r="Z7" s="28">
        <f t="shared" ref="Z7:AE7" si="5">Z8</f>
        <v>16</v>
      </c>
      <c r="AA7" s="28"/>
      <c r="AB7" s="28">
        <f t="shared" si="5"/>
        <v>13</v>
      </c>
      <c r="AC7" s="28"/>
      <c r="AD7" s="28">
        <f t="shared" si="5"/>
        <v>8</v>
      </c>
      <c r="AE7" s="28">
        <f t="shared" si="5"/>
        <v>16.19</v>
      </c>
      <c r="AF7" s="28"/>
      <c r="AG7" s="28">
        <f>AG8</f>
        <v>33.35</v>
      </c>
    </row>
    <row r="8" ht="19.9" customHeight="1" spans="1:33">
      <c r="A8" s="14"/>
      <c r="B8" s="14"/>
      <c r="C8" s="14"/>
      <c r="D8" s="21" t="s">
        <v>156</v>
      </c>
      <c r="E8" s="21" t="s">
        <v>157</v>
      </c>
      <c r="F8" s="28">
        <f>SUM(G8:AG8)</f>
        <v>107.04</v>
      </c>
      <c r="G8" s="28">
        <f>G9</f>
        <v>2</v>
      </c>
      <c r="H8" s="28">
        <f>H9</f>
        <v>2.88</v>
      </c>
      <c r="I8" s="28"/>
      <c r="J8" s="28"/>
      <c r="K8" s="28"/>
      <c r="L8" s="28">
        <f>L9</f>
        <v>6</v>
      </c>
      <c r="M8" s="28"/>
      <c r="N8" s="28"/>
      <c r="O8" s="28">
        <f>O9</f>
        <v>6.62</v>
      </c>
      <c r="P8" s="28">
        <f>P9</f>
        <v>2</v>
      </c>
      <c r="Q8" s="28"/>
      <c r="R8" s="28">
        <f>R9</f>
        <v>1</v>
      </c>
      <c r="S8" s="28"/>
      <c r="T8" s="28"/>
      <c r="U8" s="28"/>
      <c r="V8" s="28"/>
      <c r="W8" s="28"/>
      <c r="X8" s="28"/>
      <c r="Y8" s="28"/>
      <c r="Z8" s="28">
        <f>Z9</f>
        <v>16</v>
      </c>
      <c r="AA8" s="28"/>
      <c r="AB8" s="28">
        <f>AB9</f>
        <v>13</v>
      </c>
      <c r="AC8" s="28"/>
      <c r="AD8" s="28">
        <f>AD9</f>
        <v>8</v>
      </c>
      <c r="AE8" s="28">
        <f>AE9</f>
        <v>16.19</v>
      </c>
      <c r="AF8" s="28"/>
      <c r="AG8" s="28">
        <f>AG9</f>
        <v>33.35</v>
      </c>
    </row>
    <row r="9" ht="19.9" customHeight="1" spans="1:33">
      <c r="A9" s="24" t="s">
        <v>202</v>
      </c>
      <c r="B9" s="24" t="s">
        <v>199</v>
      </c>
      <c r="C9" s="24" t="s">
        <v>199</v>
      </c>
      <c r="D9" s="20" t="s">
        <v>246</v>
      </c>
      <c r="E9" s="5" t="s">
        <v>253</v>
      </c>
      <c r="F9" s="22">
        <f>SUM(G9:AG9)</f>
        <v>107.04</v>
      </c>
      <c r="G9" s="22">
        <v>2</v>
      </c>
      <c r="H9" s="22">
        <v>2.88</v>
      </c>
      <c r="I9" s="22"/>
      <c r="J9" s="22"/>
      <c r="K9" s="22"/>
      <c r="L9" s="22">
        <v>6</v>
      </c>
      <c r="M9" s="22"/>
      <c r="N9" s="22"/>
      <c r="O9" s="22">
        <v>6.62</v>
      </c>
      <c r="P9" s="22">
        <v>2</v>
      </c>
      <c r="Q9" s="22"/>
      <c r="R9" s="22">
        <v>1</v>
      </c>
      <c r="S9" s="22"/>
      <c r="T9" s="22"/>
      <c r="U9" s="22"/>
      <c r="V9" s="22"/>
      <c r="W9" s="22"/>
      <c r="X9" s="22"/>
      <c r="Y9" s="22"/>
      <c r="Z9" s="22">
        <v>16</v>
      </c>
      <c r="AA9" s="22"/>
      <c r="AB9" s="22">
        <v>13</v>
      </c>
      <c r="AC9" s="22"/>
      <c r="AD9" s="22">
        <v>8</v>
      </c>
      <c r="AE9" s="22">
        <v>16.19</v>
      </c>
      <c r="AF9" s="22"/>
      <c r="AG9" s="22">
        <v>33.35</v>
      </c>
    </row>
    <row r="10" ht="14.3" customHeight="1" spans="1:5">
      <c r="A10" s="7" t="s">
        <v>318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7" t="s">
        <v>442</v>
      </c>
      <c r="H1" s="17"/>
    </row>
    <row r="2" ht="29.3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443</v>
      </c>
      <c r="B4" s="4" t="s">
        <v>444</v>
      </c>
      <c r="C4" s="4" t="s">
        <v>445</v>
      </c>
      <c r="D4" s="4" t="s">
        <v>446</v>
      </c>
      <c r="E4" s="4" t="s">
        <v>447</v>
      </c>
      <c r="F4" s="4"/>
      <c r="G4" s="4"/>
      <c r="H4" s="4" t="s">
        <v>448</v>
      </c>
    </row>
    <row r="5" ht="22.6" customHeight="1" spans="1:8">
      <c r="A5" s="4"/>
      <c r="B5" s="4"/>
      <c r="C5" s="4"/>
      <c r="D5" s="4"/>
      <c r="E5" s="4" t="s">
        <v>138</v>
      </c>
      <c r="F5" s="4" t="s">
        <v>449</v>
      </c>
      <c r="G5" s="4" t="s">
        <v>450</v>
      </c>
      <c r="H5" s="4"/>
    </row>
    <row r="6" ht="19.9" customHeight="1" spans="1:8">
      <c r="A6" s="14"/>
      <c r="B6" s="14" t="s">
        <v>136</v>
      </c>
      <c r="C6" s="13">
        <v>8</v>
      </c>
      <c r="D6" s="13"/>
      <c r="E6" s="13">
        <v>8</v>
      </c>
      <c r="F6" s="13"/>
      <c r="G6" s="13">
        <v>8</v>
      </c>
      <c r="H6" s="13"/>
    </row>
    <row r="7" ht="19.9" customHeight="1" spans="1:8">
      <c r="A7" s="12" t="s">
        <v>154</v>
      </c>
      <c r="B7" s="12" t="s">
        <v>155</v>
      </c>
      <c r="C7" s="13">
        <v>8</v>
      </c>
      <c r="D7" s="13"/>
      <c r="E7" s="13">
        <v>8</v>
      </c>
      <c r="F7" s="13"/>
      <c r="G7" s="13">
        <v>8</v>
      </c>
      <c r="H7" s="13"/>
    </row>
    <row r="8" ht="19.9" customHeight="1" spans="1:8">
      <c r="A8" s="20" t="s">
        <v>156</v>
      </c>
      <c r="B8" s="20" t="s">
        <v>157</v>
      </c>
      <c r="C8" s="22">
        <v>8</v>
      </c>
      <c r="D8" s="22"/>
      <c r="E8" s="6">
        <v>8</v>
      </c>
      <c r="F8" s="22"/>
      <c r="G8" s="22">
        <v>8</v>
      </c>
      <c r="H8" s="22"/>
    </row>
    <row r="9" ht="14.3" customHeight="1" spans="1:3">
      <c r="A9" s="7" t="s">
        <v>318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B19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7" t="s">
        <v>451</v>
      </c>
      <c r="H1" s="17"/>
    </row>
    <row r="2" ht="33.9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160</v>
      </c>
      <c r="B4" s="4" t="s">
        <v>161</v>
      </c>
      <c r="C4" s="4" t="s">
        <v>136</v>
      </c>
      <c r="D4" s="4" t="s">
        <v>452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138</v>
      </c>
      <c r="E5" s="4" t="s">
        <v>281</v>
      </c>
      <c r="F5" s="4"/>
      <c r="G5" s="4" t="s">
        <v>282</v>
      </c>
      <c r="H5" s="4"/>
    </row>
    <row r="6" ht="24.1" customHeight="1" spans="1:8">
      <c r="A6" s="4"/>
      <c r="B6" s="4"/>
      <c r="C6" s="4"/>
      <c r="D6" s="4"/>
      <c r="E6" s="4" t="s">
        <v>259</v>
      </c>
      <c r="F6" s="4" t="s">
        <v>240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3">
      <c r="A13" s="7" t="s">
        <v>453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454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4" t="s">
        <v>234</v>
      </c>
      <c r="J4" s="4" t="s">
        <v>235</v>
      </c>
      <c r="K4" s="4" t="s">
        <v>236</v>
      </c>
      <c r="L4" s="4" t="s">
        <v>237</v>
      </c>
      <c r="M4" s="4" t="s">
        <v>238</v>
      </c>
      <c r="N4" s="4" t="s">
        <v>239</v>
      </c>
      <c r="O4" s="4" t="s">
        <v>240</v>
      </c>
      <c r="P4" s="4" t="s">
        <v>241</v>
      </c>
      <c r="Q4" s="4" t="s">
        <v>242</v>
      </c>
      <c r="R4" s="4" t="s">
        <v>243</v>
      </c>
      <c r="S4" s="4" t="s">
        <v>244</v>
      </c>
      <c r="T4" s="4" t="s">
        <v>245</v>
      </c>
    </row>
    <row r="5" ht="17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4.3" customHeight="1" spans="1:6">
      <c r="A10" s="7" t="s">
        <v>455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5" sqref="C25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30" customHeight="1" spans="2:3">
      <c r="B3" s="52" t="s">
        <v>6</v>
      </c>
      <c r="C3" s="52"/>
    </row>
    <row r="4" ht="30" customHeight="1" spans="2:3">
      <c r="B4" s="53">
        <v>1</v>
      </c>
      <c r="C4" s="54" t="s">
        <v>7</v>
      </c>
    </row>
    <row r="5" ht="30" customHeight="1" spans="2:3">
      <c r="B5" s="53">
        <v>2</v>
      </c>
      <c r="C5" s="55" t="s">
        <v>8</v>
      </c>
    </row>
    <row r="6" ht="30" customHeight="1" spans="2:3">
      <c r="B6" s="53">
        <v>3</v>
      </c>
      <c r="C6" s="54" t="s">
        <v>9</v>
      </c>
    </row>
    <row r="7" ht="30" customHeight="1" spans="2:3">
      <c r="B7" s="53">
        <v>4</v>
      </c>
      <c r="C7" s="54" t="s">
        <v>10</v>
      </c>
    </row>
    <row r="8" ht="30" customHeight="1" spans="2:3">
      <c r="B8" s="53">
        <v>5</v>
      </c>
      <c r="C8" s="54" t="s">
        <v>11</v>
      </c>
    </row>
    <row r="9" ht="30" customHeight="1" spans="2:3">
      <c r="B9" s="53">
        <v>6</v>
      </c>
      <c r="C9" s="54" t="s">
        <v>12</v>
      </c>
    </row>
    <row r="10" ht="30" customHeight="1" spans="2:3">
      <c r="B10" s="53">
        <v>7</v>
      </c>
      <c r="C10" s="54" t="s">
        <v>13</v>
      </c>
    </row>
    <row r="11" ht="30" customHeight="1" spans="2:3">
      <c r="B11" s="53">
        <v>8</v>
      </c>
      <c r="C11" s="54" t="s">
        <v>14</v>
      </c>
    </row>
    <row r="12" ht="30" customHeight="1" spans="2:3">
      <c r="B12" s="53">
        <v>9</v>
      </c>
      <c r="C12" s="54" t="s">
        <v>15</v>
      </c>
    </row>
    <row r="13" ht="30" customHeight="1" spans="2:3">
      <c r="B13" s="53">
        <v>10</v>
      </c>
      <c r="C13" s="54" t="s">
        <v>16</v>
      </c>
    </row>
    <row r="14" ht="30" customHeight="1" spans="2:3">
      <c r="B14" s="53">
        <v>11</v>
      </c>
      <c r="C14" s="54" t="s">
        <v>17</v>
      </c>
    </row>
    <row r="15" ht="30" customHeight="1" spans="2:3">
      <c r="B15" s="53">
        <v>12</v>
      </c>
      <c r="C15" s="54" t="s">
        <v>18</v>
      </c>
    </row>
    <row r="16" ht="30" customHeight="1" spans="2:3">
      <c r="B16" s="53">
        <v>13</v>
      </c>
      <c r="C16" s="54" t="s">
        <v>19</v>
      </c>
    </row>
    <row r="17" ht="30" customHeight="1" spans="2:3">
      <c r="B17" s="53">
        <v>14</v>
      </c>
      <c r="C17" s="54" t="s">
        <v>20</v>
      </c>
    </row>
    <row r="18" ht="30" customHeight="1" spans="2:3">
      <c r="B18" s="53">
        <v>15</v>
      </c>
      <c r="C18" s="54" t="s">
        <v>21</v>
      </c>
    </row>
    <row r="19" ht="30" customHeight="1" spans="2:3">
      <c r="B19" s="53">
        <v>16</v>
      </c>
      <c r="C19" s="54" t="s">
        <v>22</v>
      </c>
    </row>
    <row r="20" ht="30" customHeight="1" spans="2:3">
      <c r="B20" s="53">
        <v>17</v>
      </c>
      <c r="C20" s="54" t="s">
        <v>23</v>
      </c>
    </row>
    <row r="21" ht="30" customHeight="1" spans="2:3">
      <c r="B21" s="53">
        <v>18</v>
      </c>
      <c r="C21" s="54" t="s">
        <v>24</v>
      </c>
    </row>
    <row r="22" ht="30" customHeight="1" spans="2:3">
      <c r="B22" s="53">
        <v>19</v>
      </c>
      <c r="C22" s="54" t="s">
        <v>25</v>
      </c>
    </row>
    <row r="23" ht="30" customHeight="1" spans="2:3">
      <c r="B23" s="53">
        <v>20</v>
      </c>
      <c r="C23" s="54" t="s">
        <v>26</v>
      </c>
    </row>
    <row r="24" ht="30" customHeight="1" spans="2:3">
      <c r="B24" s="53">
        <v>21</v>
      </c>
      <c r="C24" s="54" t="s">
        <v>27</v>
      </c>
    </row>
    <row r="25" ht="30" customHeight="1" spans="2:3">
      <c r="B25" s="53">
        <v>22</v>
      </c>
      <c r="C25" s="54" t="s">
        <v>28</v>
      </c>
    </row>
    <row r="26" ht="30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456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159</v>
      </c>
      <c r="B4" s="4"/>
      <c r="C4" s="4"/>
      <c r="D4" s="4" t="s">
        <v>229</v>
      </c>
      <c r="E4" s="4" t="s">
        <v>230</v>
      </c>
      <c r="F4" s="4" t="s">
        <v>258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259</v>
      </c>
      <c r="I5" s="4" t="s">
        <v>260</v>
      </c>
      <c r="J5" s="4" t="s">
        <v>240</v>
      </c>
      <c r="K5" s="4" t="s">
        <v>136</v>
      </c>
      <c r="L5" s="4" t="s">
        <v>262</v>
      </c>
      <c r="M5" s="4" t="s">
        <v>263</v>
      </c>
      <c r="N5" s="4" t="s">
        <v>242</v>
      </c>
      <c r="O5" s="4" t="s">
        <v>264</v>
      </c>
      <c r="P5" s="4" t="s">
        <v>265</v>
      </c>
      <c r="Q5" s="4" t="s">
        <v>266</v>
      </c>
      <c r="R5" s="4" t="s">
        <v>238</v>
      </c>
      <c r="S5" s="4" t="s">
        <v>241</v>
      </c>
      <c r="T5" s="4" t="s">
        <v>245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457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7" t="s">
        <v>458</v>
      </c>
    </row>
    <row r="2" ht="33.9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160</v>
      </c>
      <c r="B4" s="4" t="s">
        <v>161</v>
      </c>
      <c r="C4" s="4" t="s">
        <v>136</v>
      </c>
      <c r="D4" s="4" t="s">
        <v>459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138</v>
      </c>
      <c r="E5" s="4" t="s">
        <v>281</v>
      </c>
      <c r="F5" s="4"/>
      <c r="G5" s="4" t="s">
        <v>282</v>
      </c>
      <c r="H5" s="4"/>
    </row>
    <row r="6" ht="20.35" customHeight="1" spans="1:8">
      <c r="A6" s="4"/>
      <c r="B6" s="4"/>
      <c r="C6" s="4"/>
      <c r="D6" s="4"/>
      <c r="E6" s="4" t="s">
        <v>259</v>
      </c>
      <c r="F6" s="4" t="s">
        <v>240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3">
      <c r="A13" s="7" t="s">
        <v>460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7" t="s">
        <v>461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160</v>
      </c>
      <c r="B4" s="4" t="s">
        <v>161</v>
      </c>
      <c r="C4" s="4" t="s">
        <v>136</v>
      </c>
      <c r="D4" s="4" t="s">
        <v>462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138</v>
      </c>
      <c r="E5" s="4" t="s">
        <v>281</v>
      </c>
      <c r="F5" s="4"/>
      <c r="G5" s="4" t="s">
        <v>282</v>
      </c>
      <c r="H5" s="4"/>
    </row>
    <row r="6" ht="21.1" customHeight="1" spans="1:8">
      <c r="A6" s="4"/>
      <c r="B6" s="4"/>
      <c r="C6" s="4"/>
      <c r="D6" s="4"/>
      <c r="E6" s="4" t="s">
        <v>259</v>
      </c>
      <c r="F6" s="4" t="s">
        <v>240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3" customHeight="1" spans="1:4">
      <c r="A13" s="7" t="s">
        <v>463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6" sqref="D16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7" t="s">
        <v>464</v>
      </c>
      <c r="N1" s="17"/>
    </row>
    <row r="2" ht="39.9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229</v>
      </c>
      <c r="B4" s="4" t="s">
        <v>465</v>
      </c>
      <c r="C4" s="4" t="s">
        <v>466</v>
      </c>
      <c r="D4" s="4"/>
      <c r="E4" s="4"/>
      <c r="F4" s="4"/>
      <c r="G4" s="4"/>
      <c r="H4" s="4"/>
      <c r="I4" s="4"/>
      <c r="J4" s="4"/>
      <c r="K4" s="4"/>
      <c r="L4" s="4"/>
      <c r="M4" s="4" t="s">
        <v>467</v>
      </c>
      <c r="N4" s="4"/>
    </row>
    <row r="5" ht="27.85" customHeight="1" spans="1:14">
      <c r="A5" s="4"/>
      <c r="B5" s="4"/>
      <c r="C5" s="4" t="s">
        <v>468</v>
      </c>
      <c r="D5" s="4" t="s">
        <v>139</v>
      </c>
      <c r="E5" s="4"/>
      <c r="F5" s="4"/>
      <c r="G5" s="4"/>
      <c r="H5" s="4"/>
      <c r="I5" s="4"/>
      <c r="J5" s="4" t="s">
        <v>469</v>
      </c>
      <c r="K5" s="4" t="s">
        <v>141</v>
      </c>
      <c r="L5" s="4" t="s">
        <v>142</v>
      </c>
      <c r="M5" s="4" t="s">
        <v>470</v>
      </c>
      <c r="N5" s="4" t="s">
        <v>471</v>
      </c>
    </row>
    <row r="6" ht="39.15" customHeight="1" spans="1:14">
      <c r="A6" s="4"/>
      <c r="B6" s="4"/>
      <c r="C6" s="4"/>
      <c r="D6" s="4" t="s">
        <v>472</v>
      </c>
      <c r="E6" s="4" t="s">
        <v>473</v>
      </c>
      <c r="F6" s="4" t="s">
        <v>474</v>
      </c>
      <c r="G6" s="4" t="s">
        <v>475</v>
      </c>
      <c r="H6" s="4" t="s">
        <v>476</v>
      </c>
      <c r="I6" s="4" t="s">
        <v>477</v>
      </c>
      <c r="J6" s="4"/>
      <c r="K6" s="4"/>
      <c r="L6" s="4"/>
      <c r="M6" s="4"/>
      <c r="N6" s="4"/>
    </row>
    <row r="7" ht="19.9" customHeight="1" spans="1:14">
      <c r="A7" s="14"/>
      <c r="B7" s="19" t="s">
        <v>136</v>
      </c>
      <c r="C7" s="13">
        <f>D7</f>
        <v>16.2</v>
      </c>
      <c r="D7" s="13">
        <f>E7+F7</f>
        <v>16.2</v>
      </c>
      <c r="E7" s="13">
        <v>4.2</v>
      </c>
      <c r="F7" s="13">
        <f>F8</f>
        <v>12</v>
      </c>
      <c r="G7" s="13"/>
      <c r="H7" s="13"/>
      <c r="I7" s="13"/>
      <c r="J7" s="13"/>
      <c r="K7" s="13"/>
      <c r="L7" s="13"/>
      <c r="M7" s="13">
        <f>M8</f>
        <v>16.2</v>
      </c>
      <c r="N7" s="14"/>
    </row>
    <row r="8" ht="19.9" customHeight="1" spans="1:14">
      <c r="A8" s="12" t="s">
        <v>154</v>
      </c>
      <c r="B8" s="12" t="s">
        <v>155</v>
      </c>
      <c r="C8" s="13">
        <f>D8</f>
        <v>16.2</v>
      </c>
      <c r="D8" s="13">
        <f>E8+F8</f>
        <v>16.2</v>
      </c>
      <c r="E8" s="13">
        <v>4.2</v>
      </c>
      <c r="F8" s="13">
        <f>F10+F11</f>
        <v>12</v>
      </c>
      <c r="G8" s="13"/>
      <c r="H8" s="13"/>
      <c r="I8" s="13"/>
      <c r="J8" s="13"/>
      <c r="K8" s="13"/>
      <c r="L8" s="13"/>
      <c r="M8" s="13">
        <f>M9+M10+M11</f>
        <v>16.2</v>
      </c>
      <c r="N8" s="14"/>
    </row>
    <row r="9" ht="19.9" customHeight="1" spans="1:14">
      <c r="A9" s="20" t="s">
        <v>478</v>
      </c>
      <c r="B9" s="20" t="s">
        <v>479</v>
      </c>
      <c r="C9" s="6">
        <v>4.2</v>
      </c>
      <c r="D9" s="6">
        <v>4.2</v>
      </c>
      <c r="E9" s="6">
        <v>4.2</v>
      </c>
      <c r="F9" s="6"/>
      <c r="G9" s="6"/>
      <c r="H9" s="6"/>
      <c r="I9" s="6"/>
      <c r="J9" s="6"/>
      <c r="K9" s="6"/>
      <c r="L9" s="6"/>
      <c r="M9" s="6">
        <v>4.2</v>
      </c>
      <c r="N9" s="5"/>
    </row>
    <row r="10" ht="19.9" customHeight="1" spans="1:14">
      <c r="A10" s="20" t="s">
        <v>478</v>
      </c>
      <c r="B10" s="20" t="s">
        <v>480</v>
      </c>
      <c r="C10" s="6">
        <f>D10</f>
        <v>5</v>
      </c>
      <c r="D10" s="6">
        <f>F10</f>
        <v>5</v>
      </c>
      <c r="E10" s="6"/>
      <c r="F10" s="6">
        <f>[1]项目支出!$D$23</f>
        <v>5</v>
      </c>
      <c r="G10" s="6"/>
      <c r="H10" s="6"/>
      <c r="I10" s="6"/>
      <c r="J10" s="6"/>
      <c r="K10" s="6"/>
      <c r="L10" s="6"/>
      <c r="M10" s="6">
        <v>5</v>
      </c>
      <c r="N10" s="5"/>
    </row>
    <row r="11" ht="19.9" customHeight="1" spans="1:14">
      <c r="A11" s="20" t="s">
        <v>478</v>
      </c>
      <c r="B11" s="20" t="s">
        <v>481</v>
      </c>
      <c r="C11" s="6">
        <f>D11</f>
        <v>7</v>
      </c>
      <c r="D11" s="6">
        <f>F11</f>
        <v>7</v>
      </c>
      <c r="E11" s="6"/>
      <c r="F11" s="6">
        <f>[1]项目支出!$D$24+[1]项目支出!$D$25</f>
        <v>7</v>
      </c>
      <c r="G11" s="6"/>
      <c r="H11" s="6"/>
      <c r="I11" s="6"/>
      <c r="J11" s="6"/>
      <c r="K11" s="6"/>
      <c r="L11" s="6"/>
      <c r="M11" s="6">
        <v>7</v>
      </c>
      <c r="N11" s="5"/>
    </row>
    <row r="12" ht="14.3" customHeight="1" spans="1:4">
      <c r="A12" s="7" t="s">
        <v>318</v>
      </c>
      <c r="B12" s="7"/>
      <c r="C12" s="7"/>
      <c r="D12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15" activePane="bottomLeft" state="frozen"/>
      <selection/>
      <selection pane="bottomLeft" activeCell="H18" sqref="H18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482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229</v>
      </c>
      <c r="B4" s="4" t="s">
        <v>483</v>
      </c>
      <c r="C4" s="4" t="s">
        <v>484</v>
      </c>
      <c r="D4" s="4" t="s">
        <v>485</v>
      </c>
      <c r="E4" s="4" t="s">
        <v>486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487</v>
      </c>
      <c r="F5" s="4" t="s">
        <v>488</v>
      </c>
      <c r="G5" s="4" t="s">
        <v>489</v>
      </c>
      <c r="H5" s="4" t="s">
        <v>490</v>
      </c>
      <c r="I5" s="4" t="s">
        <v>491</v>
      </c>
      <c r="J5" s="4" t="s">
        <v>492</v>
      </c>
      <c r="K5" s="4" t="s">
        <v>493</v>
      </c>
      <c r="L5" s="4" t="s">
        <v>494</v>
      </c>
      <c r="M5" s="4" t="s">
        <v>495</v>
      </c>
    </row>
    <row r="6" ht="15.8" customHeight="1" spans="1:13">
      <c r="A6" s="12" t="s">
        <v>2</v>
      </c>
      <c r="B6" s="12" t="s">
        <v>4</v>
      </c>
      <c r="C6" s="13">
        <v>44.2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156</v>
      </c>
      <c r="B7" s="5" t="s">
        <v>496</v>
      </c>
      <c r="C7" s="6">
        <v>4.2</v>
      </c>
      <c r="D7" s="5" t="s">
        <v>497</v>
      </c>
      <c r="E7" s="15" t="s">
        <v>498</v>
      </c>
      <c r="F7" s="15" t="s">
        <v>499</v>
      </c>
      <c r="G7" s="5" t="s">
        <v>500</v>
      </c>
      <c r="H7" s="5" t="s">
        <v>500</v>
      </c>
      <c r="I7" s="5"/>
      <c r="J7" s="5"/>
      <c r="K7" s="5" t="s">
        <v>501</v>
      </c>
      <c r="L7" s="5" t="s">
        <v>502</v>
      </c>
      <c r="M7" s="5"/>
    </row>
    <row r="8" ht="21.35" customHeight="1" spans="1:13">
      <c r="A8" s="5"/>
      <c r="B8" s="5"/>
      <c r="C8" s="6"/>
      <c r="D8" s="5"/>
      <c r="E8" s="15"/>
      <c r="F8" s="15" t="s">
        <v>503</v>
      </c>
      <c r="G8" s="5" t="s">
        <v>504</v>
      </c>
      <c r="H8" s="5" t="s">
        <v>504</v>
      </c>
      <c r="I8" s="5"/>
      <c r="J8" s="5"/>
      <c r="K8" s="5" t="s">
        <v>505</v>
      </c>
      <c r="L8" s="5" t="s">
        <v>502</v>
      </c>
      <c r="M8" s="5"/>
    </row>
    <row r="9" ht="21.35" customHeight="1" spans="1:13">
      <c r="A9" s="5"/>
      <c r="B9" s="5"/>
      <c r="C9" s="6"/>
      <c r="D9" s="5"/>
      <c r="E9" s="15"/>
      <c r="F9" s="15" t="s">
        <v>506</v>
      </c>
      <c r="G9" s="5" t="s">
        <v>507</v>
      </c>
      <c r="H9" s="5" t="s">
        <v>507</v>
      </c>
      <c r="I9" s="5"/>
      <c r="J9" s="5"/>
      <c r="K9" s="5" t="s">
        <v>505</v>
      </c>
      <c r="L9" s="5" t="s">
        <v>508</v>
      </c>
      <c r="M9" s="5"/>
    </row>
    <row r="10" ht="21.35" customHeight="1" spans="1:13">
      <c r="A10" s="5"/>
      <c r="B10" s="5"/>
      <c r="C10" s="6"/>
      <c r="D10" s="5"/>
      <c r="E10" s="15" t="s">
        <v>509</v>
      </c>
      <c r="F10" s="15" t="s">
        <v>510</v>
      </c>
      <c r="G10" s="5" t="s">
        <v>511</v>
      </c>
      <c r="H10" s="5" t="s">
        <v>511</v>
      </c>
      <c r="I10" s="5"/>
      <c r="J10" s="5"/>
      <c r="K10" s="5" t="s">
        <v>505</v>
      </c>
      <c r="L10" s="5" t="s">
        <v>502</v>
      </c>
      <c r="M10" s="5"/>
    </row>
    <row r="11" ht="21.35" customHeight="1" spans="1:13">
      <c r="A11" s="5"/>
      <c r="B11" s="5"/>
      <c r="C11" s="6"/>
      <c r="D11" s="5"/>
      <c r="E11" s="15"/>
      <c r="F11" s="15" t="s">
        <v>512</v>
      </c>
      <c r="G11" s="5" t="s">
        <v>513</v>
      </c>
      <c r="H11" s="5" t="s">
        <v>513</v>
      </c>
      <c r="I11" s="5"/>
      <c r="J11" s="5"/>
      <c r="K11" s="5" t="s">
        <v>505</v>
      </c>
      <c r="L11" s="5" t="s">
        <v>502</v>
      </c>
      <c r="M11" s="5"/>
    </row>
    <row r="12" ht="21.35" customHeight="1" spans="1:13">
      <c r="A12" s="5"/>
      <c r="B12" s="5"/>
      <c r="C12" s="6"/>
      <c r="D12" s="5"/>
      <c r="E12" s="15"/>
      <c r="F12" s="15" t="s">
        <v>514</v>
      </c>
      <c r="G12" s="5" t="s">
        <v>515</v>
      </c>
      <c r="H12" s="5" t="s">
        <v>515</v>
      </c>
      <c r="I12" s="5"/>
      <c r="J12" s="5"/>
      <c r="K12" s="5" t="s">
        <v>505</v>
      </c>
      <c r="L12" s="5" t="s">
        <v>502</v>
      </c>
      <c r="M12" s="5"/>
    </row>
    <row r="13" ht="21.35" customHeight="1" spans="1:13">
      <c r="A13" s="5"/>
      <c r="B13" s="5"/>
      <c r="C13" s="6"/>
      <c r="D13" s="5"/>
      <c r="E13" s="15" t="s">
        <v>516</v>
      </c>
      <c r="F13" s="15" t="s">
        <v>517</v>
      </c>
      <c r="G13" s="5" t="s">
        <v>518</v>
      </c>
      <c r="H13" s="5" t="s">
        <v>519</v>
      </c>
      <c r="I13" s="5"/>
      <c r="J13" s="5"/>
      <c r="K13" s="5" t="s">
        <v>505</v>
      </c>
      <c r="L13" s="5" t="s">
        <v>502</v>
      </c>
      <c r="M13" s="5"/>
    </row>
    <row r="14" ht="21.35" customHeight="1" spans="1:13">
      <c r="A14" s="5"/>
      <c r="B14" s="5"/>
      <c r="C14" s="6"/>
      <c r="D14" s="5"/>
      <c r="E14" s="15"/>
      <c r="F14" s="15" t="s">
        <v>520</v>
      </c>
      <c r="G14" s="5" t="s">
        <v>521</v>
      </c>
      <c r="H14" s="5" t="s">
        <v>521</v>
      </c>
      <c r="I14" s="5"/>
      <c r="J14" s="5"/>
      <c r="K14" s="5" t="s">
        <v>505</v>
      </c>
      <c r="L14" s="5" t="s">
        <v>502</v>
      </c>
      <c r="M14" s="5"/>
    </row>
    <row r="15" ht="21.35" customHeight="1" spans="1:13">
      <c r="A15" s="5"/>
      <c r="B15" s="5"/>
      <c r="C15" s="6"/>
      <c r="D15" s="5"/>
      <c r="E15" s="15"/>
      <c r="F15" s="15" t="s">
        <v>522</v>
      </c>
      <c r="G15" s="5" t="s">
        <v>523</v>
      </c>
      <c r="H15" s="5" t="s">
        <v>523</v>
      </c>
      <c r="I15" s="5"/>
      <c r="J15" s="5"/>
      <c r="K15" s="5" t="s">
        <v>505</v>
      </c>
      <c r="L15" s="5" t="s">
        <v>502</v>
      </c>
      <c r="M15" s="5"/>
    </row>
    <row r="16" ht="21.35" customHeight="1" spans="1:13">
      <c r="A16" s="5"/>
      <c r="B16" s="5"/>
      <c r="C16" s="6"/>
      <c r="D16" s="5"/>
      <c r="E16" s="15"/>
      <c r="F16" s="15" t="s">
        <v>524</v>
      </c>
      <c r="G16" s="5" t="s">
        <v>525</v>
      </c>
      <c r="H16" s="5" t="s">
        <v>525</v>
      </c>
      <c r="I16" s="5"/>
      <c r="J16" s="5"/>
      <c r="K16" s="5" t="s">
        <v>505</v>
      </c>
      <c r="L16" s="5" t="s">
        <v>502</v>
      </c>
      <c r="M16" s="5"/>
    </row>
    <row r="17" ht="21.35" customHeight="1" spans="1:13">
      <c r="A17" s="5"/>
      <c r="B17" s="5"/>
      <c r="C17" s="6"/>
      <c r="D17" s="5"/>
      <c r="E17" s="15" t="s">
        <v>526</v>
      </c>
      <c r="F17" s="15" t="s">
        <v>527</v>
      </c>
      <c r="G17" s="5" t="s">
        <v>528</v>
      </c>
      <c r="H17" s="5" t="s">
        <v>528</v>
      </c>
      <c r="I17" s="5"/>
      <c r="J17" s="5"/>
      <c r="K17" s="5" t="s">
        <v>505</v>
      </c>
      <c r="L17" s="5" t="s">
        <v>502</v>
      </c>
      <c r="M17" s="5"/>
    </row>
    <row r="18" ht="21.35" customHeight="1" spans="1:13">
      <c r="A18" s="5" t="s">
        <v>156</v>
      </c>
      <c r="B18" s="5" t="s">
        <v>529</v>
      </c>
      <c r="C18" s="6">
        <v>5</v>
      </c>
      <c r="D18" s="5" t="s">
        <v>530</v>
      </c>
      <c r="E18" s="15" t="s">
        <v>498</v>
      </c>
      <c r="F18" s="15" t="s">
        <v>499</v>
      </c>
      <c r="G18" s="5" t="s">
        <v>531</v>
      </c>
      <c r="H18" s="16">
        <v>5</v>
      </c>
      <c r="I18" s="5" t="s">
        <v>532</v>
      </c>
      <c r="J18" s="5" t="s">
        <v>533</v>
      </c>
      <c r="K18" s="5" t="s">
        <v>534</v>
      </c>
      <c r="L18" s="5" t="s">
        <v>502</v>
      </c>
      <c r="M18" s="5" t="s">
        <v>523</v>
      </c>
    </row>
    <row r="19" ht="21.35" customHeight="1" spans="1:13">
      <c r="A19" s="5"/>
      <c r="B19" s="5"/>
      <c r="C19" s="6"/>
      <c r="D19" s="5"/>
      <c r="E19" s="15"/>
      <c r="F19" s="15" t="s">
        <v>503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5"/>
      <c r="F20" s="15" t="s">
        <v>506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15" t="s">
        <v>509</v>
      </c>
      <c r="F21" s="15" t="s">
        <v>510</v>
      </c>
      <c r="G21" s="5" t="s">
        <v>535</v>
      </c>
      <c r="H21" s="5" t="s">
        <v>500</v>
      </c>
      <c r="I21" s="5" t="s">
        <v>536</v>
      </c>
      <c r="J21" s="5" t="s">
        <v>533</v>
      </c>
      <c r="K21" s="5" t="s">
        <v>537</v>
      </c>
      <c r="L21" s="5" t="s">
        <v>502</v>
      </c>
      <c r="M21" s="5" t="s">
        <v>533</v>
      </c>
    </row>
    <row r="22" ht="21.35" customHeight="1" spans="1:13">
      <c r="A22" s="5"/>
      <c r="B22" s="5"/>
      <c r="C22" s="6"/>
      <c r="D22" s="5"/>
      <c r="E22" s="15"/>
      <c r="F22" s="15" t="s">
        <v>512</v>
      </c>
      <c r="G22" s="5" t="s">
        <v>538</v>
      </c>
      <c r="H22" s="5" t="s">
        <v>539</v>
      </c>
      <c r="I22" s="5" t="s">
        <v>540</v>
      </c>
      <c r="J22" s="5" t="s">
        <v>533</v>
      </c>
      <c r="K22" s="5" t="s">
        <v>501</v>
      </c>
      <c r="L22" s="5" t="s">
        <v>502</v>
      </c>
      <c r="M22" s="5" t="s">
        <v>523</v>
      </c>
    </row>
    <row r="23" ht="21.35" customHeight="1" spans="1:13">
      <c r="A23" s="5"/>
      <c r="B23" s="5"/>
      <c r="C23" s="6"/>
      <c r="D23" s="5"/>
      <c r="E23" s="15"/>
      <c r="F23" s="15" t="s">
        <v>514</v>
      </c>
      <c r="G23" s="5" t="s">
        <v>541</v>
      </c>
      <c r="H23" s="5" t="s">
        <v>500</v>
      </c>
      <c r="I23" s="5" t="s">
        <v>542</v>
      </c>
      <c r="J23" s="5" t="s">
        <v>533</v>
      </c>
      <c r="K23" s="5" t="s">
        <v>543</v>
      </c>
      <c r="L23" s="5" t="s">
        <v>502</v>
      </c>
      <c r="M23" s="5" t="s">
        <v>533</v>
      </c>
    </row>
    <row r="24" ht="21.35" customHeight="1" spans="1:13">
      <c r="A24" s="5"/>
      <c r="B24" s="5"/>
      <c r="C24" s="6"/>
      <c r="D24" s="5"/>
      <c r="E24" s="15" t="s">
        <v>516</v>
      </c>
      <c r="F24" s="15" t="s">
        <v>517</v>
      </c>
      <c r="G24" s="5" t="s">
        <v>544</v>
      </c>
      <c r="H24" s="5">
        <v>5</v>
      </c>
      <c r="I24" s="5" t="s">
        <v>545</v>
      </c>
      <c r="J24" s="5" t="s">
        <v>546</v>
      </c>
      <c r="K24" s="5" t="s">
        <v>534</v>
      </c>
      <c r="L24" s="5" t="s">
        <v>502</v>
      </c>
      <c r="M24" s="5" t="s">
        <v>546</v>
      </c>
    </row>
    <row r="25" ht="21.35" customHeight="1" spans="1:13">
      <c r="A25" s="5"/>
      <c r="B25" s="5"/>
      <c r="C25" s="6"/>
      <c r="D25" s="5"/>
      <c r="E25" s="15"/>
      <c r="F25" s="15" t="s">
        <v>520</v>
      </c>
      <c r="G25" s="5" t="s">
        <v>547</v>
      </c>
      <c r="H25" s="5" t="s">
        <v>528</v>
      </c>
      <c r="I25" s="5" t="s">
        <v>548</v>
      </c>
      <c r="J25" s="5" t="s">
        <v>546</v>
      </c>
      <c r="K25" s="5" t="s">
        <v>549</v>
      </c>
      <c r="L25" s="5" t="s">
        <v>502</v>
      </c>
      <c r="M25" s="5" t="s">
        <v>546</v>
      </c>
    </row>
    <row r="26" ht="21.35" customHeight="1" spans="1:13">
      <c r="A26" s="5"/>
      <c r="B26" s="5"/>
      <c r="C26" s="6"/>
      <c r="D26" s="5"/>
      <c r="E26" s="15"/>
      <c r="F26" s="15" t="s">
        <v>522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5"/>
      <c r="F27" s="15" t="s">
        <v>524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6"/>
      <c r="D28" s="5"/>
      <c r="E28" s="15" t="s">
        <v>526</v>
      </c>
      <c r="F28" s="15" t="s">
        <v>527</v>
      </c>
      <c r="G28" s="5" t="s">
        <v>550</v>
      </c>
      <c r="H28" s="5" t="s">
        <v>539</v>
      </c>
      <c r="I28" s="5" t="s">
        <v>551</v>
      </c>
      <c r="J28" s="5" t="s">
        <v>546</v>
      </c>
      <c r="K28" s="5" t="s">
        <v>501</v>
      </c>
      <c r="L28" s="5" t="s">
        <v>502</v>
      </c>
      <c r="M28" s="5" t="s">
        <v>546</v>
      </c>
    </row>
    <row r="29" ht="21.35" customHeight="1" spans="1:13">
      <c r="A29" s="5" t="s">
        <v>156</v>
      </c>
      <c r="B29" s="5" t="s">
        <v>552</v>
      </c>
      <c r="C29" s="6">
        <v>7</v>
      </c>
      <c r="D29" s="5" t="s">
        <v>553</v>
      </c>
      <c r="E29" s="15" t="s">
        <v>498</v>
      </c>
      <c r="F29" s="15" t="s">
        <v>499</v>
      </c>
      <c r="G29" s="5" t="s">
        <v>532</v>
      </c>
      <c r="H29" s="16">
        <v>7</v>
      </c>
      <c r="I29" s="5" t="s">
        <v>554</v>
      </c>
      <c r="J29" s="5" t="s">
        <v>533</v>
      </c>
      <c r="K29" s="5" t="s">
        <v>534</v>
      </c>
      <c r="L29" s="5" t="s">
        <v>502</v>
      </c>
      <c r="M29" s="5" t="s">
        <v>521</v>
      </c>
    </row>
    <row r="30" ht="21.35" customHeight="1" spans="1:13">
      <c r="A30" s="5"/>
      <c r="B30" s="5"/>
      <c r="C30" s="6"/>
      <c r="D30" s="5"/>
      <c r="E30" s="15"/>
      <c r="F30" s="15" t="s">
        <v>503</v>
      </c>
      <c r="G30" s="5"/>
      <c r="H30" s="5"/>
      <c r="I30" s="5"/>
      <c r="J30" s="5"/>
      <c r="K30" s="5"/>
      <c r="L30" s="5"/>
      <c r="M30" s="5"/>
    </row>
    <row r="31" ht="21.35" customHeight="1" spans="1:13">
      <c r="A31" s="5"/>
      <c r="B31" s="5"/>
      <c r="C31" s="6"/>
      <c r="D31" s="5"/>
      <c r="E31" s="15"/>
      <c r="F31" s="15" t="s">
        <v>506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5" t="s">
        <v>509</v>
      </c>
      <c r="F32" s="15" t="s">
        <v>510</v>
      </c>
      <c r="G32" s="5" t="s">
        <v>555</v>
      </c>
      <c r="H32" s="5" t="s">
        <v>556</v>
      </c>
      <c r="I32" s="5" t="s">
        <v>557</v>
      </c>
      <c r="J32" s="5" t="s">
        <v>533</v>
      </c>
      <c r="K32" s="5" t="s">
        <v>558</v>
      </c>
      <c r="L32" s="5" t="s">
        <v>502</v>
      </c>
      <c r="M32" s="5" t="s">
        <v>521</v>
      </c>
    </row>
    <row r="33" ht="21.35" customHeight="1" spans="1:13">
      <c r="A33" s="5"/>
      <c r="B33" s="5"/>
      <c r="C33" s="6"/>
      <c r="D33" s="5"/>
      <c r="E33" s="15"/>
      <c r="F33" s="15" t="s">
        <v>512</v>
      </c>
      <c r="G33" s="5" t="s">
        <v>559</v>
      </c>
      <c r="H33" s="5" t="s">
        <v>560</v>
      </c>
      <c r="I33" s="5" t="s">
        <v>561</v>
      </c>
      <c r="J33" s="5" t="s">
        <v>546</v>
      </c>
      <c r="K33" s="5" t="s">
        <v>501</v>
      </c>
      <c r="L33" s="5" t="s">
        <v>502</v>
      </c>
      <c r="M33" s="5" t="s">
        <v>546</v>
      </c>
    </row>
    <row r="34" ht="21.35" customHeight="1" spans="1:13">
      <c r="A34" s="5"/>
      <c r="B34" s="5"/>
      <c r="C34" s="6"/>
      <c r="D34" s="5"/>
      <c r="E34" s="15"/>
      <c r="F34" s="15" t="s">
        <v>514</v>
      </c>
      <c r="G34" s="5" t="s">
        <v>562</v>
      </c>
      <c r="H34" s="5" t="s">
        <v>563</v>
      </c>
      <c r="I34" s="5" t="s">
        <v>564</v>
      </c>
      <c r="J34" s="5" t="s">
        <v>533</v>
      </c>
      <c r="K34" s="5" t="s">
        <v>501</v>
      </c>
      <c r="L34" s="5" t="s">
        <v>502</v>
      </c>
      <c r="M34" s="5" t="s">
        <v>533</v>
      </c>
    </row>
    <row r="35" ht="21.35" customHeight="1" spans="1:13">
      <c r="A35" s="5"/>
      <c r="B35" s="5"/>
      <c r="C35" s="6"/>
      <c r="D35" s="5"/>
      <c r="E35" s="15" t="s">
        <v>516</v>
      </c>
      <c r="F35" s="15" t="s">
        <v>517</v>
      </c>
      <c r="G35" s="5" t="s">
        <v>565</v>
      </c>
      <c r="H35" s="16">
        <v>7</v>
      </c>
      <c r="I35" s="5" t="s">
        <v>566</v>
      </c>
      <c r="J35" s="5" t="s">
        <v>546</v>
      </c>
      <c r="K35" s="5" t="s">
        <v>534</v>
      </c>
      <c r="L35" s="5" t="s">
        <v>502</v>
      </c>
      <c r="M35" s="5" t="s">
        <v>546</v>
      </c>
    </row>
    <row r="36" ht="21.35" customHeight="1" spans="1:13">
      <c r="A36" s="5"/>
      <c r="B36" s="5"/>
      <c r="C36" s="6"/>
      <c r="D36" s="5"/>
      <c r="E36" s="15"/>
      <c r="F36" s="15" t="s">
        <v>520</v>
      </c>
      <c r="G36" s="5" t="s">
        <v>567</v>
      </c>
      <c r="H36" s="5" t="s">
        <v>568</v>
      </c>
      <c r="I36" s="5" t="s">
        <v>569</v>
      </c>
      <c r="J36" s="5" t="s">
        <v>533</v>
      </c>
      <c r="K36" s="5" t="s">
        <v>537</v>
      </c>
      <c r="L36" s="5" t="s">
        <v>502</v>
      </c>
      <c r="M36" s="5" t="s">
        <v>533</v>
      </c>
    </row>
    <row r="37" ht="21.35" customHeight="1" spans="1:13">
      <c r="A37" s="5"/>
      <c r="B37" s="5"/>
      <c r="C37" s="6"/>
      <c r="D37" s="5"/>
      <c r="E37" s="15"/>
      <c r="F37" s="15" t="s">
        <v>522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5"/>
      <c r="F38" s="15" t="s">
        <v>524</v>
      </c>
      <c r="G38" s="5"/>
      <c r="H38" s="5"/>
      <c r="I38" s="5"/>
      <c r="J38" s="5"/>
      <c r="K38" s="5"/>
      <c r="L38" s="5"/>
      <c r="M38" s="5"/>
    </row>
    <row r="39" ht="21.35" customHeight="1" spans="1:13">
      <c r="A39" s="5"/>
      <c r="B39" s="5"/>
      <c r="C39" s="6"/>
      <c r="D39" s="5"/>
      <c r="E39" s="15" t="s">
        <v>526</v>
      </c>
      <c r="F39" s="15" t="s">
        <v>527</v>
      </c>
      <c r="G39" s="5" t="s">
        <v>570</v>
      </c>
      <c r="H39" s="5" t="s">
        <v>539</v>
      </c>
      <c r="I39" s="5" t="s">
        <v>551</v>
      </c>
      <c r="J39" s="5" t="s">
        <v>546</v>
      </c>
      <c r="K39" s="5" t="s">
        <v>501</v>
      </c>
      <c r="L39" s="5" t="s">
        <v>502</v>
      </c>
      <c r="M39" s="5" t="s">
        <v>533</v>
      </c>
    </row>
    <row r="40" ht="14.3" customHeight="1" spans="1:4">
      <c r="A40" s="7" t="s">
        <v>318</v>
      </c>
      <c r="B40" s="7"/>
      <c r="C40" s="7"/>
      <c r="D40" s="7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571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443</v>
      </c>
      <c r="B5" s="4" t="s">
        <v>444</v>
      </c>
      <c r="C5" s="4" t="s">
        <v>572</v>
      </c>
      <c r="D5" s="4"/>
      <c r="E5" s="4"/>
      <c r="F5" s="4"/>
      <c r="G5" s="4"/>
      <c r="H5" s="4"/>
      <c r="I5" s="4"/>
      <c r="J5" s="4" t="s">
        <v>573</v>
      </c>
      <c r="K5" s="4" t="s">
        <v>574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484</v>
      </c>
      <c r="D6" s="4" t="s">
        <v>575</v>
      </c>
      <c r="E6" s="4"/>
      <c r="F6" s="4"/>
      <c r="G6" s="4"/>
      <c r="H6" s="4" t="s">
        <v>576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577</v>
      </c>
      <c r="F7" s="4" t="s">
        <v>143</v>
      </c>
      <c r="G7" s="4" t="s">
        <v>578</v>
      </c>
      <c r="H7" s="4" t="s">
        <v>162</v>
      </c>
      <c r="I7" s="4" t="s">
        <v>163</v>
      </c>
      <c r="J7" s="4"/>
      <c r="K7" s="4" t="s">
        <v>487</v>
      </c>
      <c r="L7" s="4" t="s">
        <v>488</v>
      </c>
      <c r="M7" s="4" t="s">
        <v>489</v>
      </c>
      <c r="N7" s="4" t="s">
        <v>494</v>
      </c>
      <c r="O7" s="4" t="s">
        <v>490</v>
      </c>
      <c r="P7" s="4" t="s">
        <v>579</v>
      </c>
      <c r="Q7" s="4" t="s">
        <v>580</v>
      </c>
      <c r="R7" s="4" t="s">
        <v>581</v>
      </c>
      <c r="S7" s="4" t="s">
        <v>495</v>
      </c>
    </row>
    <row r="8" ht="17.05" customHeight="1" spans="1:19">
      <c r="A8" s="5" t="s">
        <v>2</v>
      </c>
      <c r="B8" s="5" t="s">
        <v>4</v>
      </c>
      <c r="C8" s="6">
        <v>642.7</v>
      </c>
      <c r="D8" s="6">
        <v>642.7</v>
      </c>
      <c r="E8" s="6"/>
      <c r="F8" s="6"/>
      <c r="G8" s="6"/>
      <c r="H8" s="6">
        <v>598.5</v>
      </c>
      <c r="I8" s="6">
        <v>44.2</v>
      </c>
      <c r="J8" s="5"/>
      <c r="K8" s="5" t="s">
        <v>498</v>
      </c>
      <c r="L8" s="5" t="s">
        <v>499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503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506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509</v>
      </c>
      <c r="L11" s="8" t="s">
        <v>510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512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514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516</v>
      </c>
      <c r="L14" s="8" t="s">
        <v>517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520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522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524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526</v>
      </c>
      <c r="L18" s="8" t="s">
        <v>527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318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H25" sqref="H25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7" t="s">
        <v>30</v>
      </c>
    </row>
    <row r="2" ht="21.1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736.83</v>
      </c>
      <c r="C6" s="5" t="s">
        <v>41</v>
      </c>
      <c r="D6" s="22"/>
      <c r="E6" s="14" t="s">
        <v>42</v>
      </c>
      <c r="F6" s="13">
        <f>F7+F8+F9</f>
        <v>720.63</v>
      </c>
      <c r="G6" s="5" t="s">
        <v>43</v>
      </c>
      <c r="H6" s="6">
        <f>F7</f>
        <v>608.96</v>
      </c>
    </row>
    <row r="7" ht="14.2" customHeight="1" spans="1:8">
      <c r="A7" s="5" t="s">
        <v>44</v>
      </c>
      <c r="B7" s="6">
        <f>B6-B8</f>
        <v>724.83</v>
      </c>
      <c r="C7" s="5" t="s">
        <v>45</v>
      </c>
      <c r="D7" s="22"/>
      <c r="E7" s="5" t="s">
        <v>46</v>
      </c>
      <c r="F7" s="6">
        <f>[1]一般公共预算基本支出经济分类!$C$7</f>
        <v>608.96</v>
      </c>
      <c r="G7" s="5" t="s">
        <v>47</v>
      </c>
      <c r="H7" s="6">
        <f>F8+F12</f>
        <v>119.04</v>
      </c>
    </row>
    <row r="8" ht="14.2" customHeight="1" spans="1:8">
      <c r="A8" s="14" t="s">
        <v>48</v>
      </c>
      <c r="B8" s="6">
        <v>12</v>
      </c>
      <c r="C8" s="5" t="s">
        <v>49</v>
      </c>
      <c r="D8" s="22"/>
      <c r="E8" s="5" t="s">
        <v>50</v>
      </c>
      <c r="F8" s="6">
        <f>[1]一般公共预算基本支出经济分类!$C$18</f>
        <v>107.04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f>[1]项目支出!$D$12</f>
        <v>4.63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2"/>
      <c r="E10" s="14" t="s">
        <v>58</v>
      </c>
      <c r="F10" s="13">
        <f>F12</f>
        <v>12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f>[1]项目支出!$D$22</f>
        <v>12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2">
        <f>[1]收支总表!$D$14</f>
        <v>65.92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4.63</v>
      </c>
    </row>
    <row r="15" ht="14.2" customHeight="1" spans="1:8">
      <c r="A15" s="5" t="s">
        <v>76</v>
      </c>
      <c r="B15" s="6"/>
      <c r="C15" s="5" t="s">
        <v>77</v>
      </c>
      <c r="D15" s="22">
        <f>[1]收支总表!$D$16</f>
        <v>27.57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2">
        <f>[1]收支总表!$D$19</f>
        <v>588.6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2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2">
        <f>[1]收支总表!$D$26</f>
        <v>47.74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2">
        <f>[1]收支总表!$D$29</f>
        <v>7</v>
      </c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4.2" customHeight="1" spans="1:8">
      <c r="A36" s="14" t="s">
        <v>127</v>
      </c>
      <c r="B36" s="13">
        <f>SUM(B7:B35)</f>
        <v>736.83</v>
      </c>
      <c r="C36" s="14" t="s">
        <v>128</v>
      </c>
      <c r="D36" s="13">
        <f>SUM(D6:D35)</f>
        <v>736.83</v>
      </c>
      <c r="E36" s="14" t="s">
        <v>128</v>
      </c>
      <c r="F36" s="13">
        <f>F10+F6</f>
        <v>732.63</v>
      </c>
      <c r="G36" s="14" t="s">
        <v>128</v>
      </c>
      <c r="H36" s="13">
        <f>H6+H7+H14</f>
        <v>732.63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642.7</v>
      </c>
      <c r="C39" s="14" t="s">
        <v>132</v>
      </c>
      <c r="D39" s="13">
        <v>642.7</v>
      </c>
      <c r="E39" s="14" t="s">
        <v>132</v>
      </c>
      <c r="F39" s="13">
        <v>642.7</v>
      </c>
      <c r="G39" s="14" t="s">
        <v>132</v>
      </c>
      <c r="H39" s="13">
        <v>642.7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zoomScale="180" zoomScaleNormal="180" topLeftCell="B1" workbookViewId="0">
      <selection activeCell="Y9" sqref="Y9"/>
    </sheetView>
  </sheetViews>
  <sheetFormatPr defaultColWidth="5.7" defaultRowHeight="13.5"/>
  <cols>
    <col min="1" max="1" width="5.625" customWidth="1"/>
    <col min="2" max="2" width="7.25" customWidth="1"/>
    <col min="3" max="5" width="5.875" customWidth="1"/>
    <col min="6" max="7" width="5.625" customWidth="1"/>
    <col min="8" max="8" width="6.875" customWidth="1"/>
    <col min="9" max="11" width="5.625" customWidth="1"/>
    <col min="12" max="13" width="6.875" customWidth="1"/>
    <col min="14" max="14" width="4.23333333333333" customWidth="1"/>
    <col min="15" max="17" width="5.625" customWidth="1"/>
    <col min="18" max="18" width="4.16666666666667" customWidth="1"/>
    <col min="19" max="19" width="3.125" customWidth="1"/>
    <col min="20" max="22" width="5.625" customWidth="1"/>
    <col min="23" max="23" width="6.875" customWidth="1"/>
    <col min="24" max="24" width="5.625" customWidth="1"/>
    <col min="25" max="25" width="7.35833333333333" customWidth="1"/>
    <col min="26" max="16384" width="6.45833333333333" customWidth="1"/>
  </cols>
  <sheetData>
    <row r="1" ht="14.3" customHeight="1" spans="1:25">
      <c r="A1" s="1"/>
      <c r="X1" s="17" t="s">
        <v>133</v>
      </c>
      <c r="Y1" s="17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19.5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19.5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19.9" customHeight="1" spans="1:25">
      <c r="A7" s="14"/>
      <c r="B7" s="14" t="s">
        <v>136</v>
      </c>
      <c r="C7" s="28">
        <f>D7</f>
        <v>736.83</v>
      </c>
      <c r="D7" s="28">
        <f>E7</f>
        <v>736.83</v>
      </c>
      <c r="E7" s="28">
        <v>736.83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9.9" customHeight="1" spans="1:25">
      <c r="A8" s="12" t="s">
        <v>154</v>
      </c>
      <c r="B8" s="12" t="s">
        <v>155</v>
      </c>
      <c r="C8" s="28">
        <f>D8</f>
        <v>736.83</v>
      </c>
      <c r="D8" s="28">
        <f>E8</f>
        <v>736.83</v>
      </c>
      <c r="E8" s="28">
        <v>736.83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35" customHeight="1" spans="1:25">
      <c r="A9" s="16" t="s">
        <v>156</v>
      </c>
      <c r="B9" s="16" t="s">
        <v>157</v>
      </c>
      <c r="C9" s="22">
        <f>D9</f>
        <v>736.83</v>
      </c>
      <c r="D9" s="22">
        <f>E9</f>
        <v>736.83</v>
      </c>
      <c r="E9" s="6">
        <f>'1收支总表'!B6</f>
        <v>736.83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10" zoomScaleNormal="110" workbookViewId="0">
      <pane ySplit="6" topLeftCell="A16" activePane="bottomLeft" state="frozen"/>
      <selection/>
      <selection pane="bottomLeft" activeCell="G24" sqref="G24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8"/>
      <c r="K1" s="17" t="s">
        <v>158</v>
      </c>
    </row>
    <row r="2" ht="27.8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8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9" t="s">
        <v>32</v>
      </c>
    </row>
    <row r="4" ht="24.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6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7"/>
      <c r="B6" s="27"/>
      <c r="C6" s="27"/>
      <c r="D6" s="40" t="s">
        <v>136</v>
      </c>
      <c r="E6" s="40"/>
      <c r="F6" s="41">
        <f>G6+H6</f>
        <v>736.83</v>
      </c>
      <c r="G6" s="41">
        <f>G7</f>
        <v>720.63</v>
      </c>
      <c r="H6" s="41">
        <f>H8</f>
        <v>16.2</v>
      </c>
      <c r="I6" s="41"/>
      <c r="J6" s="40"/>
      <c r="K6" s="40"/>
    </row>
    <row r="7" ht="19.9" customHeight="1" spans="1:11">
      <c r="A7" s="42"/>
      <c r="B7" s="42"/>
      <c r="C7" s="42"/>
      <c r="D7" s="43" t="s">
        <v>154</v>
      </c>
      <c r="E7" s="43" t="s">
        <v>155</v>
      </c>
      <c r="F7" s="44">
        <f>G7+H7</f>
        <v>736.83</v>
      </c>
      <c r="G7" s="41">
        <f>G8</f>
        <v>720.63</v>
      </c>
      <c r="H7" s="41">
        <f>H8</f>
        <v>16.2</v>
      </c>
      <c r="I7" s="41"/>
      <c r="J7" s="47"/>
      <c r="K7" s="47"/>
    </row>
    <row r="8" ht="19.9" customHeight="1" spans="1:11">
      <c r="A8" s="42"/>
      <c r="B8" s="42"/>
      <c r="C8" s="42"/>
      <c r="D8" s="43" t="s">
        <v>156</v>
      </c>
      <c r="E8" s="43" t="s">
        <v>170</v>
      </c>
      <c r="F8" s="44">
        <f>G8+H8</f>
        <v>736.83</v>
      </c>
      <c r="G8" s="41">
        <f>G9+G18+G21+G26</f>
        <v>720.63</v>
      </c>
      <c r="H8" s="41">
        <f>H9+H18+H21+H29</f>
        <v>16.2</v>
      </c>
      <c r="I8" s="41"/>
      <c r="J8" s="47"/>
      <c r="K8" s="47"/>
    </row>
    <row r="9" ht="18.05" customHeight="1" spans="1:11">
      <c r="A9" s="45" t="s">
        <v>171</v>
      </c>
      <c r="B9" s="46"/>
      <c r="C9" s="46"/>
      <c r="D9" s="43" t="s">
        <v>172</v>
      </c>
      <c r="E9" s="47" t="s">
        <v>173</v>
      </c>
      <c r="F9" s="41">
        <f>G9+H9</f>
        <v>65.92</v>
      </c>
      <c r="G9" s="41">
        <f>G10+G13+G15</f>
        <v>61.72</v>
      </c>
      <c r="H9" s="41">
        <v>4.2</v>
      </c>
      <c r="I9" s="41"/>
      <c r="J9" s="47"/>
      <c r="K9" s="47"/>
    </row>
    <row r="10" ht="21.85" customHeight="1" spans="1:11">
      <c r="A10" s="45" t="s">
        <v>171</v>
      </c>
      <c r="B10" s="45" t="s">
        <v>174</v>
      </c>
      <c r="C10" s="46"/>
      <c r="D10" s="48" t="s">
        <v>175</v>
      </c>
      <c r="E10" s="49" t="s">
        <v>176</v>
      </c>
      <c r="F10" s="50">
        <f>F11+F12</f>
        <v>56.53</v>
      </c>
      <c r="G10" s="44">
        <f>G11+G12</f>
        <v>56.53</v>
      </c>
      <c r="H10" s="41"/>
      <c r="I10" s="41"/>
      <c r="J10" s="49"/>
      <c r="K10" s="49"/>
    </row>
    <row r="11" ht="24.85" customHeight="1" spans="1:11">
      <c r="A11" s="45" t="s">
        <v>171</v>
      </c>
      <c r="B11" s="45" t="s">
        <v>174</v>
      </c>
      <c r="C11" s="45" t="s">
        <v>177</v>
      </c>
      <c r="D11" s="48" t="s">
        <v>178</v>
      </c>
      <c r="E11" s="49" t="s">
        <v>179</v>
      </c>
      <c r="F11" s="50">
        <v>4.63</v>
      </c>
      <c r="G11" s="50">
        <v>4.63</v>
      </c>
      <c r="H11" s="50"/>
      <c r="I11" s="50"/>
      <c r="J11" s="49"/>
      <c r="K11" s="49"/>
    </row>
    <row r="12" ht="24.85" customHeight="1" spans="1:11">
      <c r="A12" s="45" t="s">
        <v>171</v>
      </c>
      <c r="B12" s="45" t="s">
        <v>174</v>
      </c>
      <c r="C12" s="45" t="s">
        <v>174</v>
      </c>
      <c r="D12" s="48" t="s">
        <v>180</v>
      </c>
      <c r="E12" s="49" t="s">
        <v>181</v>
      </c>
      <c r="F12" s="50">
        <f>[1]一般预算支出功能分类!$E$10</f>
        <v>51.9</v>
      </c>
      <c r="G12" s="50">
        <v>51.9</v>
      </c>
      <c r="H12" s="50"/>
      <c r="I12" s="50"/>
      <c r="J12" s="49"/>
      <c r="K12" s="49"/>
    </row>
    <row r="13" ht="21.85" customHeight="1" spans="1:11">
      <c r="A13" s="45" t="s">
        <v>171</v>
      </c>
      <c r="B13" s="45" t="s">
        <v>182</v>
      </c>
      <c r="C13" s="46"/>
      <c r="D13" s="48" t="s">
        <v>183</v>
      </c>
      <c r="E13" s="49" t="s">
        <v>184</v>
      </c>
      <c r="F13" s="50">
        <v>4.2</v>
      </c>
      <c r="G13" s="41"/>
      <c r="H13" s="41">
        <v>4.2</v>
      </c>
      <c r="I13" s="41"/>
      <c r="J13" s="49"/>
      <c r="K13" s="49"/>
    </row>
    <row r="14" ht="24.85" customHeight="1" spans="1:11">
      <c r="A14" s="45" t="s">
        <v>171</v>
      </c>
      <c r="B14" s="45" t="s">
        <v>182</v>
      </c>
      <c r="C14" s="45" t="s">
        <v>185</v>
      </c>
      <c r="D14" s="48" t="s">
        <v>186</v>
      </c>
      <c r="E14" s="49" t="s">
        <v>187</v>
      </c>
      <c r="F14" s="50">
        <v>4.2</v>
      </c>
      <c r="G14" s="50"/>
      <c r="H14" s="50">
        <v>4.2</v>
      </c>
      <c r="I14" s="50"/>
      <c r="J14" s="49"/>
      <c r="K14" s="49"/>
    </row>
    <row r="15" ht="21.85" customHeight="1" spans="1:11">
      <c r="A15" s="45" t="s">
        <v>171</v>
      </c>
      <c r="B15" s="45" t="s">
        <v>188</v>
      </c>
      <c r="C15" s="46"/>
      <c r="D15" s="48" t="s">
        <v>189</v>
      </c>
      <c r="E15" s="49" t="s">
        <v>190</v>
      </c>
      <c r="F15" s="50">
        <f t="shared" ref="F15:F20" si="0">G15</f>
        <v>5.19</v>
      </c>
      <c r="G15" s="41">
        <f>G16+G17</f>
        <v>5.19</v>
      </c>
      <c r="H15" s="41"/>
      <c r="I15" s="41"/>
      <c r="J15" s="49"/>
      <c r="K15" s="49"/>
    </row>
    <row r="16" ht="24.85" customHeight="1" spans="1:11">
      <c r="A16" s="45" t="s">
        <v>171</v>
      </c>
      <c r="B16" s="45" t="s">
        <v>188</v>
      </c>
      <c r="C16" s="45" t="s">
        <v>177</v>
      </c>
      <c r="D16" s="48" t="s">
        <v>191</v>
      </c>
      <c r="E16" s="49" t="s">
        <v>192</v>
      </c>
      <c r="F16" s="50">
        <f t="shared" si="0"/>
        <v>2.92</v>
      </c>
      <c r="G16" s="50">
        <v>2.92</v>
      </c>
      <c r="H16" s="50"/>
      <c r="I16" s="50"/>
      <c r="J16" s="49"/>
      <c r="K16" s="49"/>
    </row>
    <row r="17" ht="24.85" customHeight="1" spans="1:11">
      <c r="A17" s="45">
        <v>208</v>
      </c>
      <c r="B17" s="45">
        <v>99</v>
      </c>
      <c r="C17" s="45">
        <v>99</v>
      </c>
      <c r="D17" s="48">
        <v>2089999</v>
      </c>
      <c r="E17" s="49" t="s">
        <v>193</v>
      </c>
      <c r="F17" s="50">
        <f t="shared" si="0"/>
        <v>2.27</v>
      </c>
      <c r="G17" s="50">
        <v>2.27</v>
      </c>
      <c r="H17" s="50"/>
      <c r="I17" s="50"/>
      <c r="J17" s="49"/>
      <c r="K17" s="49"/>
    </row>
    <row r="18" ht="18.05" customHeight="1" spans="1:11">
      <c r="A18" s="45" t="s">
        <v>194</v>
      </c>
      <c r="B18" s="46"/>
      <c r="C18" s="46"/>
      <c r="D18" s="43" t="s">
        <v>195</v>
      </c>
      <c r="E18" s="47" t="s">
        <v>196</v>
      </c>
      <c r="F18" s="44">
        <f t="shared" si="0"/>
        <v>27.57</v>
      </c>
      <c r="G18" s="41">
        <f>G19</f>
        <v>27.57</v>
      </c>
      <c r="H18" s="41"/>
      <c r="I18" s="41"/>
      <c r="J18" s="47"/>
      <c r="K18" s="47"/>
    </row>
    <row r="19" ht="21.85" customHeight="1" spans="1:11">
      <c r="A19" s="45" t="s">
        <v>194</v>
      </c>
      <c r="B19" s="45" t="s">
        <v>182</v>
      </c>
      <c r="C19" s="46"/>
      <c r="D19" s="48" t="s">
        <v>197</v>
      </c>
      <c r="E19" s="49" t="s">
        <v>198</v>
      </c>
      <c r="F19" s="50">
        <f t="shared" si="0"/>
        <v>27.57</v>
      </c>
      <c r="G19" s="41">
        <f>G20</f>
        <v>27.57</v>
      </c>
      <c r="H19" s="41"/>
      <c r="I19" s="41"/>
      <c r="J19" s="49"/>
      <c r="K19" s="49"/>
    </row>
    <row r="20" ht="24.85" customHeight="1" spans="1:11">
      <c r="A20" s="45" t="s">
        <v>194</v>
      </c>
      <c r="B20" s="45" t="s">
        <v>182</v>
      </c>
      <c r="C20" s="45" t="s">
        <v>199</v>
      </c>
      <c r="D20" s="48" t="s">
        <v>200</v>
      </c>
      <c r="E20" s="49" t="s">
        <v>201</v>
      </c>
      <c r="F20" s="50">
        <f t="shared" si="0"/>
        <v>27.57</v>
      </c>
      <c r="G20" s="50">
        <v>27.57</v>
      </c>
      <c r="H20" s="50"/>
      <c r="I20" s="50"/>
      <c r="J20" s="49"/>
      <c r="K20" s="49"/>
    </row>
    <row r="21" ht="18.05" customHeight="1" spans="1:11">
      <c r="A21" s="45" t="s">
        <v>202</v>
      </c>
      <c r="B21" s="46"/>
      <c r="C21" s="46"/>
      <c r="D21" s="43" t="s">
        <v>203</v>
      </c>
      <c r="E21" s="47" t="s">
        <v>204</v>
      </c>
      <c r="F21" s="44">
        <f>G21+H21</f>
        <v>588.6</v>
      </c>
      <c r="G21" s="41">
        <f>G22+G24</f>
        <v>583.6</v>
      </c>
      <c r="H21" s="41">
        <f>H24+H22</f>
        <v>5</v>
      </c>
      <c r="I21" s="41"/>
      <c r="J21" s="47"/>
      <c r="K21" s="47"/>
    </row>
    <row r="22" ht="21.85" customHeight="1" spans="1:11">
      <c r="A22" s="45" t="s">
        <v>202</v>
      </c>
      <c r="B22" s="45" t="s">
        <v>199</v>
      </c>
      <c r="C22" s="46"/>
      <c r="D22" s="48" t="s">
        <v>205</v>
      </c>
      <c r="E22" s="49" t="s">
        <v>206</v>
      </c>
      <c r="F22" s="50">
        <f>G22</f>
        <v>583.6</v>
      </c>
      <c r="G22" s="41">
        <v>583.6</v>
      </c>
      <c r="H22" s="41"/>
      <c r="I22" s="41"/>
      <c r="J22" s="49"/>
      <c r="K22" s="49"/>
    </row>
    <row r="23" ht="24.85" customHeight="1" spans="1:11">
      <c r="A23" s="45" t="s">
        <v>202</v>
      </c>
      <c r="B23" s="45" t="s">
        <v>199</v>
      </c>
      <c r="C23" s="45" t="s">
        <v>199</v>
      </c>
      <c r="D23" s="48" t="s">
        <v>207</v>
      </c>
      <c r="E23" s="49" t="s">
        <v>208</v>
      </c>
      <c r="F23" s="50">
        <f>G23</f>
        <v>583.6</v>
      </c>
      <c r="G23" s="50">
        <v>583.6</v>
      </c>
      <c r="H23" s="50"/>
      <c r="I23" s="50"/>
      <c r="J23" s="49"/>
      <c r="K23" s="49"/>
    </row>
    <row r="24" ht="21.85" customHeight="1" spans="1:11">
      <c r="A24" s="45" t="s">
        <v>202</v>
      </c>
      <c r="B24" s="45" t="s">
        <v>174</v>
      </c>
      <c r="C24" s="46"/>
      <c r="D24" s="48" t="s">
        <v>209</v>
      </c>
      <c r="E24" s="49" t="s">
        <v>210</v>
      </c>
      <c r="F24" s="50">
        <f>H24</f>
        <v>5</v>
      </c>
      <c r="G24" s="41"/>
      <c r="H24" s="41">
        <f>H25</f>
        <v>5</v>
      </c>
      <c r="I24" s="41"/>
      <c r="J24" s="49"/>
      <c r="K24" s="49"/>
    </row>
    <row r="25" ht="24.85" customHeight="1" spans="1:11">
      <c r="A25" s="45" t="s">
        <v>202</v>
      </c>
      <c r="B25" s="45" t="s">
        <v>174</v>
      </c>
      <c r="C25" s="45" t="s">
        <v>174</v>
      </c>
      <c r="D25" s="48" t="s">
        <v>211</v>
      </c>
      <c r="E25" s="49" t="s">
        <v>212</v>
      </c>
      <c r="F25" s="50">
        <f>H25</f>
        <v>5</v>
      </c>
      <c r="G25" s="50"/>
      <c r="H25" s="50">
        <v>5</v>
      </c>
      <c r="I25" s="50"/>
      <c r="J25" s="49"/>
      <c r="K25" s="49"/>
    </row>
    <row r="26" ht="18.05" customHeight="1" spans="1:11">
      <c r="A26" s="45" t="s">
        <v>213</v>
      </c>
      <c r="B26" s="46"/>
      <c r="C26" s="46"/>
      <c r="D26" s="43" t="s">
        <v>214</v>
      </c>
      <c r="E26" s="47" t="s">
        <v>215</v>
      </c>
      <c r="F26" s="44">
        <f>G26</f>
        <v>47.74</v>
      </c>
      <c r="G26" s="41">
        <f>G27</f>
        <v>47.74</v>
      </c>
      <c r="H26" s="41"/>
      <c r="I26" s="41"/>
      <c r="J26" s="47"/>
      <c r="K26" s="47"/>
    </row>
    <row r="27" ht="21.85" customHeight="1" spans="1:11">
      <c r="A27" s="45" t="s">
        <v>213</v>
      </c>
      <c r="B27" s="45" t="s">
        <v>177</v>
      </c>
      <c r="C27" s="46"/>
      <c r="D27" s="48" t="s">
        <v>216</v>
      </c>
      <c r="E27" s="49" t="s">
        <v>217</v>
      </c>
      <c r="F27" s="50">
        <f>G27</f>
        <v>47.74</v>
      </c>
      <c r="G27" s="41">
        <f>G28</f>
        <v>47.74</v>
      </c>
      <c r="H27" s="41"/>
      <c r="I27" s="41"/>
      <c r="J27" s="49"/>
      <c r="K27" s="49"/>
    </row>
    <row r="28" ht="24.85" customHeight="1" spans="1:11">
      <c r="A28" s="45" t="s">
        <v>213</v>
      </c>
      <c r="B28" s="45" t="s">
        <v>177</v>
      </c>
      <c r="C28" s="45" t="s">
        <v>199</v>
      </c>
      <c r="D28" s="48" t="s">
        <v>218</v>
      </c>
      <c r="E28" s="49" t="s">
        <v>219</v>
      </c>
      <c r="F28" s="50">
        <f>G28</f>
        <v>47.74</v>
      </c>
      <c r="G28" s="50">
        <v>47.74</v>
      </c>
      <c r="H28" s="50"/>
      <c r="I28" s="50"/>
      <c r="J28" s="49"/>
      <c r="K28" s="49"/>
    </row>
    <row r="29" ht="18.05" customHeight="1" spans="1:11">
      <c r="A29" s="45" t="s">
        <v>220</v>
      </c>
      <c r="B29" s="46"/>
      <c r="C29" s="46"/>
      <c r="D29" s="43" t="s">
        <v>221</v>
      </c>
      <c r="E29" s="47" t="s">
        <v>222</v>
      </c>
      <c r="F29" s="44">
        <f>G29+H29</f>
        <v>7</v>
      </c>
      <c r="G29" s="41"/>
      <c r="H29" s="41">
        <f>H30</f>
        <v>7</v>
      </c>
      <c r="I29" s="41"/>
      <c r="J29" s="47"/>
      <c r="K29" s="47"/>
    </row>
    <row r="30" ht="21.85" customHeight="1" spans="1:11">
      <c r="A30" s="45" t="s">
        <v>220</v>
      </c>
      <c r="B30" s="45" t="s">
        <v>199</v>
      </c>
      <c r="C30" s="46"/>
      <c r="D30" s="48" t="s">
        <v>223</v>
      </c>
      <c r="E30" s="49" t="s">
        <v>224</v>
      </c>
      <c r="F30" s="50">
        <f>G30+H30</f>
        <v>7</v>
      </c>
      <c r="G30" s="41"/>
      <c r="H30" s="41">
        <f>H31</f>
        <v>7</v>
      </c>
      <c r="I30" s="41"/>
      <c r="J30" s="49"/>
      <c r="K30" s="49"/>
    </row>
    <row r="31" ht="24.85" customHeight="1" spans="1:11">
      <c r="A31" s="45" t="s">
        <v>220</v>
      </c>
      <c r="B31" s="45" t="s">
        <v>199</v>
      </c>
      <c r="C31" s="45" t="s">
        <v>225</v>
      </c>
      <c r="D31" s="48" t="s">
        <v>226</v>
      </c>
      <c r="E31" s="49" t="s">
        <v>227</v>
      </c>
      <c r="F31" s="50">
        <f>G31+H31</f>
        <v>7</v>
      </c>
      <c r="G31" s="50"/>
      <c r="H31" s="50">
        <f>[1]一般预算支出功能分类!$G$29</f>
        <v>7</v>
      </c>
      <c r="I31" s="50"/>
      <c r="J31" s="49"/>
      <c r="K31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50" zoomScaleNormal="150" workbookViewId="0">
      <selection activeCell="E21" sqref="E21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228</v>
      </c>
      <c r="T1" s="17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9" t="s">
        <v>159</v>
      </c>
      <c r="B4" s="19"/>
      <c r="C4" s="19"/>
      <c r="D4" s="19" t="s">
        <v>229</v>
      </c>
      <c r="E4" s="19" t="s">
        <v>230</v>
      </c>
      <c r="F4" s="19" t="s">
        <v>231</v>
      </c>
      <c r="G4" s="19" t="s">
        <v>232</v>
      </c>
      <c r="H4" s="19" t="s">
        <v>233</v>
      </c>
      <c r="I4" s="19" t="s">
        <v>234</v>
      </c>
      <c r="J4" s="19" t="s">
        <v>235</v>
      </c>
      <c r="K4" s="19" t="s">
        <v>236</v>
      </c>
      <c r="L4" s="19" t="s">
        <v>237</v>
      </c>
      <c r="M4" s="19" t="s">
        <v>238</v>
      </c>
      <c r="N4" s="19" t="s">
        <v>239</v>
      </c>
      <c r="O4" s="19" t="s">
        <v>240</v>
      </c>
      <c r="P4" s="19" t="s">
        <v>241</v>
      </c>
      <c r="Q4" s="19" t="s">
        <v>242</v>
      </c>
      <c r="R4" s="19" t="s">
        <v>243</v>
      </c>
      <c r="S4" s="19" t="s">
        <v>244</v>
      </c>
      <c r="T4" s="19" t="s">
        <v>245</v>
      </c>
    </row>
    <row r="5" ht="18.05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19.9" customHeight="1" spans="1:20">
      <c r="A6" s="14"/>
      <c r="B6" s="14"/>
      <c r="C6" s="14"/>
      <c r="D6" s="14"/>
      <c r="E6" s="14" t="s">
        <v>136</v>
      </c>
      <c r="F6" s="13">
        <f>G6+H6+O6</f>
        <v>736.83</v>
      </c>
      <c r="G6" s="13">
        <f>G7</f>
        <v>618.96</v>
      </c>
      <c r="H6" s="13">
        <f>H7</f>
        <v>113.24</v>
      </c>
      <c r="I6" s="13"/>
      <c r="J6" s="13"/>
      <c r="K6" s="13"/>
      <c r="L6" s="13"/>
      <c r="M6" s="13"/>
      <c r="N6" s="13"/>
      <c r="O6" s="13">
        <v>4.63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155</v>
      </c>
      <c r="F7" s="13">
        <f>G7+H7+O7</f>
        <v>736.83</v>
      </c>
      <c r="G7" s="13">
        <f>G8</f>
        <v>618.96</v>
      </c>
      <c r="H7" s="13">
        <f>H8</f>
        <v>113.24</v>
      </c>
      <c r="I7" s="13"/>
      <c r="J7" s="13"/>
      <c r="K7" s="13"/>
      <c r="L7" s="13"/>
      <c r="M7" s="13"/>
      <c r="N7" s="13"/>
      <c r="O7" s="13">
        <v>4.63</v>
      </c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 t="s">
        <v>156</v>
      </c>
      <c r="E8" s="21" t="s">
        <v>157</v>
      </c>
      <c r="F8" s="37">
        <f>SUM(F9:F18)</f>
        <v>736.83</v>
      </c>
      <c r="G8" s="37">
        <f>SUM(G9:G18)</f>
        <v>618.96</v>
      </c>
      <c r="H8" s="37">
        <f>SUM(H9:H18)</f>
        <v>113.24</v>
      </c>
      <c r="I8" s="13"/>
      <c r="J8" s="13"/>
      <c r="K8" s="13"/>
      <c r="L8" s="13"/>
      <c r="M8" s="13"/>
      <c r="N8" s="13"/>
      <c r="O8" s="13">
        <v>4.63</v>
      </c>
      <c r="P8" s="13"/>
      <c r="Q8" s="13"/>
      <c r="R8" s="13"/>
      <c r="S8" s="13"/>
      <c r="T8" s="13"/>
    </row>
    <row r="9" ht="19.9" customHeight="1" spans="1:20">
      <c r="A9" s="24" t="s">
        <v>171</v>
      </c>
      <c r="B9" s="24" t="s">
        <v>174</v>
      </c>
      <c r="C9" s="24" t="s">
        <v>177</v>
      </c>
      <c r="D9" s="20" t="s">
        <v>246</v>
      </c>
      <c r="E9" s="25" t="s">
        <v>247</v>
      </c>
      <c r="F9" s="26">
        <v>4.63</v>
      </c>
      <c r="G9" s="26"/>
      <c r="H9" s="26"/>
      <c r="I9" s="26"/>
      <c r="J9" s="26"/>
      <c r="K9" s="26"/>
      <c r="L9" s="26"/>
      <c r="M9" s="26"/>
      <c r="N9" s="26"/>
      <c r="O9" s="26">
        <v>4.63</v>
      </c>
      <c r="P9" s="26"/>
      <c r="Q9" s="26"/>
      <c r="R9" s="26"/>
      <c r="S9" s="26"/>
      <c r="T9" s="26"/>
    </row>
    <row r="10" ht="19.9" customHeight="1" spans="1:20">
      <c r="A10" s="24" t="s">
        <v>171</v>
      </c>
      <c r="B10" s="24" t="s">
        <v>174</v>
      </c>
      <c r="C10" s="24" t="s">
        <v>174</v>
      </c>
      <c r="D10" s="20" t="s">
        <v>246</v>
      </c>
      <c r="E10" s="25" t="s">
        <v>248</v>
      </c>
      <c r="F10" s="26">
        <f t="shared" ref="F10:F18" si="0">G10+H10</f>
        <v>51.9</v>
      </c>
      <c r="G10" s="26">
        <f>'3支出总表'!G12</f>
        <v>51.9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19.9" customHeight="1" spans="1:20">
      <c r="A11" s="24" t="s">
        <v>171</v>
      </c>
      <c r="B11" s="24" t="s">
        <v>182</v>
      </c>
      <c r="C11" s="24" t="s">
        <v>185</v>
      </c>
      <c r="D11" s="20" t="s">
        <v>246</v>
      </c>
      <c r="E11" s="25" t="s">
        <v>249</v>
      </c>
      <c r="F11" s="26">
        <f t="shared" si="0"/>
        <v>4.2</v>
      </c>
      <c r="G11" s="26"/>
      <c r="H11" s="26">
        <v>4.2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19.9" customHeight="1" spans="1:20">
      <c r="A12" s="24" t="s">
        <v>171</v>
      </c>
      <c r="B12" s="24" t="s">
        <v>188</v>
      </c>
      <c r="C12" s="24" t="s">
        <v>177</v>
      </c>
      <c r="D12" s="20" t="s">
        <v>246</v>
      </c>
      <c r="E12" s="25" t="s">
        <v>250</v>
      </c>
      <c r="F12" s="26">
        <f t="shared" si="0"/>
        <v>2.92</v>
      </c>
      <c r="G12" s="26">
        <f>'3支出总表'!G16</f>
        <v>2.92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19.9" customHeight="1" spans="1:20">
      <c r="A13" s="24">
        <v>208</v>
      </c>
      <c r="B13" s="24">
        <v>99</v>
      </c>
      <c r="C13" s="24">
        <v>99</v>
      </c>
      <c r="D13" s="20">
        <v>701012</v>
      </c>
      <c r="E13" s="25" t="s">
        <v>251</v>
      </c>
      <c r="F13" s="26">
        <f t="shared" si="0"/>
        <v>2.27</v>
      </c>
      <c r="G13" s="26">
        <f>'3支出总表'!G17</f>
        <v>2.27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19.9" customHeight="1" spans="1:20">
      <c r="A14" s="24" t="s">
        <v>194</v>
      </c>
      <c r="B14" s="24" t="s">
        <v>182</v>
      </c>
      <c r="C14" s="24" t="s">
        <v>199</v>
      </c>
      <c r="D14" s="20" t="s">
        <v>246</v>
      </c>
      <c r="E14" s="25" t="s">
        <v>252</v>
      </c>
      <c r="F14" s="26">
        <f t="shared" si="0"/>
        <v>27.57</v>
      </c>
      <c r="G14" s="26">
        <f>'3支出总表'!G20</f>
        <v>27.57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19.9" customHeight="1" spans="1:20">
      <c r="A15" s="24" t="s">
        <v>202</v>
      </c>
      <c r="B15" s="24" t="s">
        <v>199</v>
      </c>
      <c r="C15" s="24" t="s">
        <v>199</v>
      </c>
      <c r="D15" s="20" t="s">
        <v>246</v>
      </c>
      <c r="E15" s="25" t="s">
        <v>253</v>
      </c>
      <c r="F15" s="26">
        <f t="shared" si="0"/>
        <v>583.6</v>
      </c>
      <c r="G15" s="26">
        <f>[1]一般预算支出功能分类!$E$19</f>
        <v>486.56</v>
      </c>
      <c r="H15" s="26">
        <f>[1]一般预算支出功能分类!$F$19</f>
        <v>97.04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19.9" customHeight="1" spans="1:20">
      <c r="A16" s="24" t="s">
        <v>202</v>
      </c>
      <c r="B16" s="24" t="s">
        <v>174</v>
      </c>
      <c r="C16" s="24" t="s">
        <v>174</v>
      </c>
      <c r="D16" s="20" t="s">
        <v>246</v>
      </c>
      <c r="E16" s="25" t="s">
        <v>254</v>
      </c>
      <c r="F16" s="26">
        <f t="shared" si="0"/>
        <v>5</v>
      </c>
      <c r="G16" s="26"/>
      <c r="H16" s="26">
        <f>'3支出总表'!H25</f>
        <v>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19.9" customHeight="1" spans="1:20">
      <c r="A17" s="24" t="s">
        <v>213</v>
      </c>
      <c r="B17" s="24" t="s">
        <v>177</v>
      </c>
      <c r="C17" s="24" t="s">
        <v>199</v>
      </c>
      <c r="D17" s="20" t="s">
        <v>246</v>
      </c>
      <c r="E17" s="25" t="s">
        <v>255</v>
      </c>
      <c r="F17" s="26">
        <f t="shared" si="0"/>
        <v>47.74</v>
      </c>
      <c r="G17" s="26">
        <f>'3支出总表'!G28</f>
        <v>47.74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ht="19.9" customHeight="1" spans="1:20">
      <c r="A18" s="24" t="s">
        <v>220</v>
      </c>
      <c r="B18" s="24" t="s">
        <v>199</v>
      </c>
      <c r="C18" s="24" t="s">
        <v>225</v>
      </c>
      <c r="D18" s="20" t="s">
        <v>246</v>
      </c>
      <c r="E18" s="25" t="s">
        <v>256</v>
      </c>
      <c r="F18" s="26">
        <f t="shared" si="0"/>
        <v>7</v>
      </c>
      <c r="G18" s="26"/>
      <c r="H18" s="26">
        <f>'3支出总表'!H29</f>
        <v>7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70" zoomScaleNormal="170" topLeftCell="A4" workbookViewId="0">
      <selection activeCell="F15" sqref="F15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7" t="s">
        <v>257</v>
      </c>
      <c r="U1" s="17"/>
    </row>
    <row r="2" ht="32.4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9" t="s">
        <v>159</v>
      </c>
      <c r="B4" s="19"/>
      <c r="C4" s="19"/>
      <c r="D4" s="19" t="s">
        <v>229</v>
      </c>
      <c r="E4" s="19" t="s">
        <v>230</v>
      </c>
      <c r="F4" s="19" t="s">
        <v>258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3.15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259</v>
      </c>
      <c r="I5" s="19" t="s">
        <v>260</v>
      </c>
      <c r="J5" s="19" t="s">
        <v>240</v>
      </c>
      <c r="K5" s="19" t="s">
        <v>136</v>
      </c>
      <c r="L5" s="19" t="s">
        <v>261</v>
      </c>
      <c r="M5" s="19" t="s">
        <v>262</v>
      </c>
      <c r="N5" s="19" t="s">
        <v>263</v>
      </c>
      <c r="O5" s="19" t="s">
        <v>242</v>
      </c>
      <c r="P5" s="19" t="s">
        <v>264</v>
      </c>
      <c r="Q5" s="19" t="s">
        <v>265</v>
      </c>
      <c r="R5" s="19" t="s">
        <v>266</v>
      </c>
      <c r="S5" s="19" t="s">
        <v>238</v>
      </c>
      <c r="T5" s="19" t="s">
        <v>241</v>
      </c>
      <c r="U5" s="19" t="s">
        <v>245</v>
      </c>
    </row>
    <row r="6" ht="19.9" customHeight="1" spans="1:21">
      <c r="A6" s="14"/>
      <c r="B6" s="14"/>
      <c r="C6" s="14"/>
      <c r="D6" s="14"/>
      <c r="E6" s="14" t="s">
        <v>136</v>
      </c>
      <c r="F6" s="13">
        <f>F7</f>
        <v>736.83</v>
      </c>
      <c r="G6" s="13">
        <f>G7</f>
        <v>720.63</v>
      </c>
      <c r="H6" s="13">
        <f t="shared" ref="H6:M6" si="0">H7</f>
        <v>618.96</v>
      </c>
      <c r="I6" s="13">
        <f t="shared" si="0"/>
        <v>97.04</v>
      </c>
      <c r="J6" s="13">
        <f t="shared" si="0"/>
        <v>4.63</v>
      </c>
      <c r="K6" s="13">
        <f t="shared" si="0"/>
        <v>16.2</v>
      </c>
      <c r="L6" s="13"/>
      <c r="M6" s="13">
        <f t="shared" si="0"/>
        <v>16.2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155</v>
      </c>
      <c r="F7" s="28">
        <f t="shared" ref="F7:F12" si="1">G7+K7</f>
        <v>736.83</v>
      </c>
      <c r="G7" s="13">
        <f>H7+I7+J7</f>
        <v>720.63</v>
      </c>
      <c r="H7" s="13">
        <f>H8</f>
        <v>618.96</v>
      </c>
      <c r="I7" s="13">
        <f>I8</f>
        <v>97.04</v>
      </c>
      <c r="J7" s="13">
        <v>4.63</v>
      </c>
      <c r="K7" s="13">
        <f>L7+M7</f>
        <v>16.2</v>
      </c>
      <c r="L7" s="13">
        <v>0</v>
      </c>
      <c r="M7" s="13">
        <f>M8</f>
        <v>16.2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3"/>
      <c r="B8" s="23"/>
      <c r="C8" s="23"/>
      <c r="D8" s="21" t="s">
        <v>156</v>
      </c>
      <c r="E8" s="21" t="s">
        <v>157</v>
      </c>
      <c r="F8" s="13">
        <f t="shared" si="1"/>
        <v>736.83</v>
      </c>
      <c r="G8" s="13">
        <f>H8++I8+J8</f>
        <v>720.63</v>
      </c>
      <c r="H8" s="13">
        <f>SUM(H9:H18)</f>
        <v>618.96</v>
      </c>
      <c r="I8" s="13">
        <f>SUM(I9:I18)</f>
        <v>97.04</v>
      </c>
      <c r="J8" s="13">
        <f>SUM(J9:J18)</f>
        <v>4.63</v>
      </c>
      <c r="K8" s="13">
        <f>L8+M8</f>
        <v>16.2</v>
      </c>
      <c r="L8" s="13">
        <f>SUM(L9:L18)</f>
        <v>0</v>
      </c>
      <c r="M8" s="13">
        <f>SUM(M9:M18)</f>
        <v>16.2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4" t="s">
        <v>171</v>
      </c>
      <c r="B9" s="24" t="s">
        <v>174</v>
      </c>
      <c r="C9" s="24" t="s">
        <v>177</v>
      </c>
      <c r="D9" s="20" t="s">
        <v>246</v>
      </c>
      <c r="E9" s="25" t="s">
        <v>247</v>
      </c>
      <c r="F9" s="22">
        <f t="shared" si="1"/>
        <v>4.63</v>
      </c>
      <c r="G9" s="6">
        <v>4.63</v>
      </c>
      <c r="H9" s="6"/>
      <c r="I9" s="6"/>
      <c r="J9" s="6">
        <v>4.63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4" t="s">
        <v>171</v>
      </c>
      <c r="B10" s="24" t="s">
        <v>174</v>
      </c>
      <c r="C10" s="24" t="s">
        <v>174</v>
      </c>
      <c r="D10" s="20" t="s">
        <v>246</v>
      </c>
      <c r="E10" s="25" t="s">
        <v>248</v>
      </c>
      <c r="F10" s="22">
        <f t="shared" si="1"/>
        <v>51.9</v>
      </c>
      <c r="G10" s="6">
        <f>H10</f>
        <v>51.9</v>
      </c>
      <c r="H10" s="6">
        <f>'4支出分类(政府预算)'!G10</f>
        <v>51.9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4" t="s">
        <v>171</v>
      </c>
      <c r="B11" s="24" t="s">
        <v>182</v>
      </c>
      <c r="C11" s="24" t="s">
        <v>185</v>
      </c>
      <c r="D11" s="20" t="s">
        <v>246</v>
      </c>
      <c r="E11" s="25" t="s">
        <v>249</v>
      </c>
      <c r="F11" s="22">
        <f t="shared" si="1"/>
        <v>4.2</v>
      </c>
      <c r="G11" s="6"/>
      <c r="H11" s="6"/>
      <c r="I11" s="6"/>
      <c r="J11" s="6"/>
      <c r="K11" s="6">
        <f>M11</f>
        <v>4.2</v>
      </c>
      <c r="L11" s="6"/>
      <c r="M11" s="6">
        <v>4.2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4" t="s">
        <v>171</v>
      </c>
      <c r="B12" s="24" t="s">
        <v>188</v>
      </c>
      <c r="C12" s="24" t="s">
        <v>177</v>
      </c>
      <c r="D12" s="20" t="s">
        <v>246</v>
      </c>
      <c r="E12" s="25" t="s">
        <v>250</v>
      </c>
      <c r="F12" s="22">
        <f t="shared" si="1"/>
        <v>2.92</v>
      </c>
      <c r="G12" s="6">
        <f>H12</f>
        <v>2.92</v>
      </c>
      <c r="H12" s="6">
        <f>'4支出分类(政府预算)'!G12</f>
        <v>2.92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4">
        <v>208</v>
      </c>
      <c r="B13" s="24">
        <v>99</v>
      </c>
      <c r="C13" s="24">
        <v>99</v>
      </c>
      <c r="D13" s="20" t="s">
        <v>267</v>
      </c>
      <c r="E13" s="25" t="s">
        <v>251</v>
      </c>
      <c r="F13" s="22">
        <f>G13</f>
        <v>2.27</v>
      </c>
      <c r="G13" s="6">
        <f>H13</f>
        <v>2.27</v>
      </c>
      <c r="H13" s="6">
        <f>'4支出分类(政府预算)'!G13</f>
        <v>2.27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4" t="s">
        <v>194</v>
      </c>
      <c r="B14" s="24" t="s">
        <v>182</v>
      </c>
      <c r="C14" s="24" t="s">
        <v>199</v>
      </c>
      <c r="D14" s="20" t="s">
        <v>246</v>
      </c>
      <c r="E14" s="25" t="s">
        <v>252</v>
      </c>
      <c r="F14" s="22">
        <f>G14+K14</f>
        <v>27.57</v>
      </c>
      <c r="G14" s="6">
        <f>H14</f>
        <v>27.57</v>
      </c>
      <c r="H14" s="6">
        <f>'4支出分类(政府预算)'!G14</f>
        <v>27.57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4" t="s">
        <v>202</v>
      </c>
      <c r="B15" s="24" t="s">
        <v>199</v>
      </c>
      <c r="C15" s="24" t="s">
        <v>199</v>
      </c>
      <c r="D15" s="20" t="s">
        <v>246</v>
      </c>
      <c r="E15" s="25" t="s">
        <v>253</v>
      </c>
      <c r="F15" s="22">
        <f>G15+K15</f>
        <v>583.6</v>
      </c>
      <c r="G15" s="6">
        <f>H15+I15</f>
        <v>583.6</v>
      </c>
      <c r="H15" s="6">
        <f>'4支出分类(政府预算)'!G15</f>
        <v>486.56</v>
      </c>
      <c r="I15" s="6">
        <f>'4支出分类(政府预算)'!H15</f>
        <v>97.04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4" t="s">
        <v>202</v>
      </c>
      <c r="B16" s="24" t="s">
        <v>174</v>
      </c>
      <c r="C16" s="24" t="s">
        <v>174</v>
      </c>
      <c r="D16" s="20" t="s">
        <v>246</v>
      </c>
      <c r="E16" s="25" t="s">
        <v>254</v>
      </c>
      <c r="F16" s="22">
        <f>G16+K16</f>
        <v>5</v>
      </c>
      <c r="G16" s="6"/>
      <c r="H16" s="6"/>
      <c r="I16" s="6"/>
      <c r="J16" s="6"/>
      <c r="K16" s="6">
        <f>M16</f>
        <v>5</v>
      </c>
      <c r="L16" s="6"/>
      <c r="M16" s="6">
        <v>5</v>
      </c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4" t="s">
        <v>213</v>
      </c>
      <c r="B17" s="24" t="s">
        <v>177</v>
      </c>
      <c r="C17" s="24" t="s">
        <v>199</v>
      </c>
      <c r="D17" s="20" t="s">
        <v>246</v>
      </c>
      <c r="E17" s="25" t="s">
        <v>255</v>
      </c>
      <c r="F17" s="22">
        <f>G17+K17</f>
        <v>47.74</v>
      </c>
      <c r="G17" s="6">
        <f>H17</f>
        <v>47.74</v>
      </c>
      <c r="H17" s="6">
        <f>'4支出分类(政府预算)'!G17</f>
        <v>47.74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24" t="s">
        <v>220</v>
      </c>
      <c r="B18" s="24" t="s">
        <v>199</v>
      </c>
      <c r="C18" s="24" t="s">
        <v>225</v>
      </c>
      <c r="D18" s="20" t="s">
        <v>246</v>
      </c>
      <c r="E18" s="25" t="s">
        <v>256</v>
      </c>
      <c r="F18" s="22">
        <f>G18+K18</f>
        <v>7</v>
      </c>
      <c r="G18" s="6"/>
      <c r="H18" s="6"/>
      <c r="I18" s="6"/>
      <c r="J18" s="6"/>
      <c r="K18" s="6">
        <f>M18</f>
        <v>7</v>
      </c>
      <c r="L18" s="6"/>
      <c r="M18" s="6">
        <v>7</v>
      </c>
      <c r="N18" s="6"/>
      <c r="O18" s="6"/>
      <c r="P18" s="6"/>
      <c r="Q18" s="6"/>
      <c r="R18" s="6"/>
      <c r="S18" s="6"/>
      <c r="T18" s="6"/>
      <c r="U18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0" zoomScaleNormal="110" workbookViewId="0">
      <selection activeCell="D7" sqref="D7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7" t="s">
        <v>268</v>
      </c>
    </row>
    <row r="2" ht="27.85" customHeight="1" spans="1:4">
      <c r="A2" s="18" t="s">
        <v>12</v>
      </c>
      <c r="B2" s="18"/>
      <c r="C2" s="18"/>
      <c r="D2" s="18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269</v>
      </c>
      <c r="B6" s="13">
        <f>B7</f>
        <v>736.83</v>
      </c>
      <c r="C6" s="14" t="s">
        <v>270</v>
      </c>
      <c r="D6" s="28">
        <f>D40</f>
        <v>736.83</v>
      </c>
    </row>
    <row r="7" ht="17.65" customHeight="1" spans="1:4">
      <c r="A7" s="5" t="s">
        <v>271</v>
      </c>
      <c r="B7" s="6">
        <f>B8+B9</f>
        <v>736.83</v>
      </c>
      <c r="C7" s="5" t="s">
        <v>41</v>
      </c>
      <c r="D7" s="22"/>
    </row>
    <row r="8" ht="17.65" customHeight="1" spans="1:4">
      <c r="A8" s="5" t="s">
        <v>272</v>
      </c>
      <c r="B8" s="6">
        <f>'1收支总表'!B7</f>
        <v>724.83</v>
      </c>
      <c r="C8" s="5" t="s">
        <v>45</v>
      </c>
      <c r="D8" s="22"/>
    </row>
    <row r="9" ht="27.1" customHeight="1" spans="1:4">
      <c r="A9" s="5" t="s">
        <v>48</v>
      </c>
      <c r="B9" s="6">
        <f>'1收支总表'!B8</f>
        <v>12</v>
      </c>
      <c r="C9" s="5" t="s">
        <v>49</v>
      </c>
      <c r="D9" s="22"/>
    </row>
    <row r="10" ht="17.65" customHeight="1" spans="1:4">
      <c r="A10" s="5" t="s">
        <v>273</v>
      </c>
      <c r="B10" s="6"/>
      <c r="C10" s="5" t="s">
        <v>53</v>
      </c>
      <c r="D10" s="22"/>
    </row>
    <row r="11" ht="17.65" customHeight="1" spans="1:4">
      <c r="A11" s="5" t="s">
        <v>274</v>
      </c>
      <c r="B11" s="6"/>
      <c r="C11" s="5" t="s">
        <v>57</v>
      </c>
      <c r="D11" s="22"/>
    </row>
    <row r="12" ht="17.65" customHeight="1" spans="1:4">
      <c r="A12" s="5" t="s">
        <v>275</v>
      </c>
      <c r="B12" s="6"/>
      <c r="C12" s="5" t="s">
        <v>61</v>
      </c>
      <c r="D12" s="22"/>
    </row>
    <row r="13" ht="17.65" customHeight="1" spans="1:4">
      <c r="A13" s="14" t="s">
        <v>276</v>
      </c>
      <c r="B13" s="13"/>
      <c r="C13" s="5" t="s">
        <v>65</v>
      </c>
      <c r="D13" s="22"/>
    </row>
    <row r="14" ht="17.65" customHeight="1" spans="1:4">
      <c r="A14" s="5" t="s">
        <v>271</v>
      </c>
      <c r="B14" s="6"/>
      <c r="C14" s="5" t="s">
        <v>69</v>
      </c>
      <c r="D14" s="22">
        <f>'1收支总表'!D13</f>
        <v>65.92</v>
      </c>
    </row>
    <row r="15" ht="17.65" customHeight="1" spans="1:4">
      <c r="A15" s="5" t="s">
        <v>273</v>
      </c>
      <c r="B15" s="6"/>
      <c r="C15" s="5" t="s">
        <v>73</v>
      </c>
      <c r="D15" s="22"/>
    </row>
    <row r="16" ht="17.65" customHeight="1" spans="1:4">
      <c r="A16" s="5" t="s">
        <v>274</v>
      </c>
      <c r="B16" s="6"/>
      <c r="C16" s="5" t="s">
        <v>77</v>
      </c>
      <c r="D16" s="22">
        <f>'1收支总表'!D15</f>
        <v>27.57</v>
      </c>
    </row>
    <row r="17" ht="17.65" customHeight="1" spans="1:4">
      <c r="A17" s="5" t="s">
        <v>275</v>
      </c>
      <c r="B17" s="6"/>
      <c r="C17" s="5" t="s">
        <v>81</v>
      </c>
      <c r="D17" s="22"/>
    </row>
    <row r="18" ht="17.65" customHeight="1" spans="1:4">
      <c r="A18" s="5"/>
      <c r="B18" s="6"/>
      <c r="C18" s="5" t="s">
        <v>85</v>
      </c>
      <c r="D18" s="22"/>
    </row>
    <row r="19" ht="17.65" customHeight="1" spans="1:4">
      <c r="A19" s="5"/>
      <c r="B19" s="5"/>
      <c r="C19" s="5" t="s">
        <v>89</v>
      </c>
      <c r="D19" s="22">
        <f>'1收支总表'!D18</f>
        <v>588.6</v>
      </c>
    </row>
    <row r="20" ht="17.65" customHeight="1" spans="1:4">
      <c r="A20" s="5"/>
      <c r="B20" s="5"/>
      <c r="C20" s="5" t="s">
        <v>93</v>
      </c>
      <c r="D20" s="22"/>
    </row>
    <row r="21" ht="17.65" customHeight="1" spans="1:4">
      <c r="A21" s="5"/>
      <c r="B21" s="5"/>
      <c r="C21" s="5" t="s">
        <v>97</v>
      </c>
      <c r="D21" s="22"/>
    </row>
    <row r="22" ht="17.65" customHeight="1" spans="1:4">
      <c r="A22" s="5"/>
      <c r="B22" s="5"/>
      <c r="C22" s="5" t="s">
        <v>100</v>
      </c>
      <c r="D22" s="22"/>
    </row>
    <row r="23" ht="17.65" customHeight="1" spans="1:4">
      <c r="A23" s="5"/>
      <c r="B23" s="5"/>
      <c r="C23" s="5" t="s">
        <v>103</v>
      </c>
      <c r="D23" s="22"/>
    </row>
    <row r="24" ht="17.65" customHeight="1" spans="1:4">
      <c r="A24" s="5"/>
      <c r="B24" s="5"/>
      <c r="C24" s="5" t="s">
        <v>105</v>
      </c>
      <c r="D24" s="22"/>
    </row>
    <row r="25" ht="17.65" customHeight="1" spans="1:4">
      <c r="A25" s="5"/>
      <c r="B25" s="5"/>
      <c r="C25" s="5" t="s">
        <v>107</v>
      </c>
      <c r="D25" s="22"/>
    </row>
    <row r="26" ht="17.65" customHeight="1" spans="1:4">
      <c r="A26" s="5"/>
      <c r="B26" s="5"/>
      <c r="C26" s="5" t="s">
        <v>109</v>
      </c>
      <c r="D26" s="22">
        <f>'1收支总表'!D25</f>
        <v>47.74</v>
      </c>
    </row>
    <row r="27" ht="17.65" customHeight="1" spans="1:4">
      <c r="A27" s="5"/>
      <c r="B27" s="5"/>
      <c r="C27" s="5" t="s">
        <v>111</v>
      </c>
      <c r="D27" s="22"/>
    </row>
    <row r="28" ht="17.65" customHeight="1" spans="1:4">
      <c r="A28" s="5"/>
      <c r="B28" s="5"/>
      <c r="C28" s="5" t="s">
        <v>113</v>
      </c>
      <c r="D28" s="22"/>
    </row>
    <row r="29" ht="17.65" customHeight="1" spans="1:4">
      <c r="A29" s="5"/>
      <c r="B29" s="5"/>
      <c r="C29" s="5" t="s">
        <v>115</v>
      </c>
      <c r="D29" s="22">
        <f>'1收支总表'!D28</f>
        <v>7</v>
      </c>
    </row>
    <row r="30" ht="17.65" customHeight="1" spans="1:4">
      <c r="A30" s="5"/>
      <c r="B30" s="5"/>
      <c r="C30" s="5" t="s">
        <v>117</v>
      </c>
      <c r="D30" s="22"/>
    </row>
    <row r="31" ht="17.65" customHeight="1" spans="1:4">
      <c r="A31" s="5"/>
      <c r="B31" s="5"/>
      <c r="C31" s="5" t="s">
        <v>119</v>
      </c>
      <c r="D31" s="22"/>
    </row>
    <row r="32" ht="17.65" customHeight="1" spans="1:4">
      <c r="A32" s="5"/>
      <c r="B32" s="5"/>
      <c r="C32" s="5" t="s">
        <v>121</v>
      </c>
      <c r="D32" s="22"/>
    </row>
    <row r="33" ht="17.65" customHeight="1" spans="1:4">
      <c r="A33" s="5"/>
      <c r="B33" s="5"/>
      <c r="C33" s="5" t="s">
        <v>123</v>
      </c>
      <c r="D33" s="22"/>
    </row>
    <row r="34" ht="17.65" customHeight="1" spans="1:4">
      <c r="A34" s="5"/>
      <c r="B34" s="5"/>
      <c r="C34" s="5" t="s">
        <v>124</v>
      </c>
      <c r="D34" s="22"/>
    </row>
    <row r="35" ht="17.65" customHeight="1" spans="1:4">
      <c r="A35" s="5"/>
      <c r="B35" s="5"/>
      <c r="C35" s="5" t="s">
        <v>125</v>
      </c>
      <c r="D35" s="22"/>
    </row>
    <row r="36" ht="17.65" customHeight="1" spans="1:4">
      <c r="A36" s="5"/>
      <c r="B36" s="5"/>
      <c r="C36" s="5" t="s">
        <v>126</v>
      </c>
      <c r="D36" s="22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277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9" t="s">
        <v>278</v>
      </c>
      <c r="B40" s="13">
        <f>B6</f>
        <v>736.83</v>
      </c>
      <c r="C40" s="19" t="s">
        <v>279</v>
      </c>
      <c r="D40" s="28">
        <f>SUM(D14:D39)</f>
        <v>736.83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120" zoomScaleNormal="120" workbookViewId="0">
      <pane ySplit="6" topLeftCell="A16" activePane="bottomLeft" state="frozen"/>
      <selection/>
      <selection pane="bottomLeft" activeCell="I10" sqref="I10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7" t="s">
        <v>280</v>
      </c>
    </row>
    <row r="2" s="34" customFormat="1" ht="37.65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281</v>
      </c>
      <c r="I5" s="4"/>
      <c r="J5" s="4" t="s">
        <v>282</v>
      </c>
      <c r="K5" s="4"/>
    </row>
    <row r="6" ht="21.1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259</v>
      </c>
      <c r="I6" s="4" t="s">
        <v>240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f>F8</f>
        <v>736.83</v>
      </c>
      <c r="G7" s="13">
        <f>H7+I7+J7</f>
        <v>720.63</v>
      </c>
      <c r="H7" s="13">
        <f>H8</f>
        <v>618.96</v>
      </c>
      <c r="I7" s="13">
        <v>4.63</v>
      </c>
      <c r="J7" s="13">
        <f>J8</f>
        <v>97.04</v>
      </c>
      <c r="K7" s="13">
        <f>K8</f>
        <v>16.2</v>
      </c>
    </row>
    <row r="8" ht="19.9" customHeight="1" spans="1:11">
      <c r="A8" s="5"/>
      <c r="B8" s="5"/>
      <c r="C8" s="5"/>
      <c r="D8" s="12" t="s">
        <v>154</v>
      </c>
      <c r="E8" s="12" t="s">
        <v>155</v>
      </c>
      <c r="F8" s="13">
        <f>G8+K8</f>
        <v>736.83</v>
      </c>
      <c r="G8" s="13">
        <f>G9</f>
        <v>720.63</v>
      </c>
      <c r="H8" s="13">
        <f>H9</f>
        <v>618.96</v>
      </c>
      <c r="I8" s="13">
        <f>I9</f>
        <v>4.63</v>
      </c>
      <c r="J8" s="13">
        <f>J9</f>
        <v>97.04</v>
      </c>
      <c r="K8" s="13">
        <f>K9</f>
        <v>16.2</v>
      </c>
    </row>
    <row r="9" ht="19.9" customHeight="1" spans="1:11">
      <c r="A9" s="5"/>
      <c r="B9" s="5"/>
      <c r="C9" s="5"/>
      <c r="D9" s="21" t="s">
        <v>156</v>
      </c>
      <c r="E9" s="21" t="s">
        <v>157</v>
      </c>
      <c r="F9" s="13">
        <f>+F10+F19+F22+F27+F30</f>
        <v>736.83</v>
      </c>
      <c r="G9" s="13">
        <f>H9+I9+J9</f>
        <v>720.63</v>
      </c>
      <c r="H9" s="13">
        <f>H10+H19+H22+H27+H30</f>
        <v>618.96</v>
      </c>
      <c r="I9" s="13">
        <v>4.63</v>
      </c>
      <c r="J9" s="13">
        <f>J22</f>
        <v>97.04</v>
      </c>
      <c r="K9" s="13">
        <f>K10+K19+K22+K30</f>
        <v>16.2</v>
      </c>
    </row>
    <row r="10" ht="19.9" customHeight="1" spans="1:11">
      <c r="A10" s="19" t="s">
        <v>171</v>
      </c>
      <c r="B10" s="19"/>
      <c r="C10" s="19"/>
      <c r="D10" s="14" t="s">
        <v>172</v>
      </c>
      <c r="E10" s="14" t="s">
        <v>173</v>
      </c>
      <c r="F10" s="13">
        <f>G10+K10</f>
        <v>65.92</v>
      </c>
      <c r="G10" s="13">
        <f>G11+G14+G16</f>
        <v>61.72</v>
      </c>
      <c r="H10" s="13">
        <f>H11+H16</f>
        <v>57.09</v>
      </c>
      <c r="I10" s="13">
        <v>4.63</v>
      </c>
      <c r="J10" s="13"/>
      <c r="K10" s="13">
        <v>4.2</v>
      </c>
    </row>
    <row r="11" ht="19.9" customHeight="1" spans="1:11">
      <c r="A11" s="19" t="s">
        <v>171</v>
      </c>
      <c r="B11" s="36" t="s">
        <v>174</v>
      </c>
      <c r="C11" s="19"/>
      <c r="D11" s="14" t="s">
        <v>283</v>
      </c>
      <c r="E11" s="14" t="s">
        <v>284</v>
      </c>
      <c r="F11" s="13">
        <f>G11+K11</f>
        <v>56.53</v>
      </c>
      <c r="G11" s="13">
        <f>H11+I11</f>
        <v>56.53</v>
      </c>
      <c r="H11" s="13">
        <f>'5支出分类（部门预算）'!H10</f>
        <v>51.9</v>
      </c>
      <c r="I11" s="13">
        <v>4.63</v>
      </c>
      <c r="J11" s="13"/>
      <c r="K11" s="13"/>
    </row>
    <row r="12" ht="19.9" customHeight="1" spans="1:11">
      <c r="A12" s="24" t="s">
        <v>171</v>
      </c>
      <c r="B12" s="24" t="s">
        <v>174</v>
      </c>
      <c r="C12" s="24" t="s">
        <v>177</v>
      </c>
      <c r="D12" s="20" t="s">
        <v>285</v>
      </c>
      <c r="E12" s="5" t="s">
        <v>286</v>
      </c>
      <c r="F12" s="6">
        <v>4.63</v>
      </c>
      <c r="G12" s="6">
        <f>H12+I12</f>
        <v>4.63</v>
      </c>
      <c r="H12" s="22"/>
      <c r="I12" s="22">
        <v>4.63</v>
      </c>
      <c r="J12" s="22"/>
      <c r="K12" s="22"/>
    </row>
    <row r="13" ht="19.9" customHeight="1" spans="1:11">
      <c r="A13" s="24" t="s">
        <v>171</v>
      </c>
      <c r="B13" s="24" t="s">
        <v>174</v>
      </c>
      <c r="C13" s="24" t="s">
        <v>174</v>
      </c>
      <c r="D13" s="20" t="s">
        <v>287</v>
      </c>
      <c r="E13" s="5" t="s">
        <v>288</v>
      </c>
      <c r="F13" s="6">
        <v>43.43</v>
      </c>
      <c r="G13" s="6">
        <f>H13+I13</f>
        <v>51.9</v>
      </c>
      <c r="H13" s="22">
        <v>51.9</v>
      </c>
      <c r="I13" s="22"/>
      <c r="J13" s="22"/>
      <c r="K13" s="22"/>
    </row>
    <row r="14" ht="19.9" customHeight="1" spans="1:11">
      <c r="A14" s="19" t="s">
        <v>171</v>
      </c>
      <c r="B14" s="36" t="s">
        <v>182</v>
      </c>
      <c r="C14" s="19"/>
      <c r="D14" s="14" t="s">
        <v>289</v>
      </c>
      <c r="E14" s="14" t="s">
        <v>290</v>
      </c>
      <c r="F14" s="13">
        <v>4.2</v>
      </c>
      <c r="G14" s="13"/>
      <c r="H14" s="13"/>
      <c r="I14" s="13"/>
      <c r="J14" s="13"/>
      <c r="K14" s="13">
        <v>4.2</v>
      </c>
    </row>
    <row r="15" ht="19.9" customHeight="1" spans="1:11">
      <c r="A15" s="24" t="s">
        <v>171</v>
      </c>
      <c r="B15" s="24" t="s">
        <v>182</v>
      </c>
      <c r="C15" s="24" t="s">
        <v>185</v>
      </c>
      <c r="D15" s="20" t="s">
        <v>291</v>
      </c>
      <c r="E15" s="5" t="s">
        <v>292</v>
      </c>
      <c r="F15" s="6">
        <v>4.2</v>
      </c>
      <c r="G15" s="6"/>
      <c r="H15" s="22"/>
      <c r="I15" s="22"/>
      <c r="J15" s="22"/>
      <c r="K15" s="22">
        <v>4.2</v>
      </c>
    </row>
    <row r="16" ht="19.9" customHeight="1" spans="1:11">
      <c r="A16" s="19" t="s">
        <v>171</v>
      </c>
      <c r="B16" s="36" t="s">
        <v>188</v>
      </c>
      <c r="C16" s="19"/>
      <c r="D16" s="14" t="s">
        <v>293</v>
      </c>
      <c r="E16" s="14" t="s">
        <v>294</v>
      </c>
      <c r="F16" s="13">
        <f>G16+K16</f>
        <v>5.19</v>
      </c>
      <c r="G16" s="13">
        <f>G17+G18</f>
        <v>5.19</v>
      </c>
      <c r="H16" s="13">
        <f>H17+H18</f>
        <v>5.19</v>
      </c>
      <c r="I16" s="13"/>
      <c r="J16" s="13"/>
      <c r="K16" s="13"/>
    </row>
    <row r="17" ht="19.9" customHeight="1" spans="1:11">
      <c r="A17" s="24" t="s">
        <v>171</v>
      </c>
      <c r="B17" s="24" t="s">
        <v>188</v>
      </c>
      <c r="C17" s="24" t="s">
        <v>177</v>
      </c>
      <c r="D17" s="20" t="s">
        <v>295</v>
      </c>
      <c r="E17" s="5" t="s">
        <v>296</v>
      </c>
      <c r="F17" s="6">
        <f>G17+K17</f>
        <v>2.92</v>
      </c>
      <c r="G17" s="6">
        <f>H17+I17+J17</f>
        <v>2.92</v>
      </c>
      <c r="H17" s="22">
        <f>'5支出分类（部门预算）'!H12</f>
        <v>2.92</v>
      </c>
      <c r="I17" s="22"/>
      <c r="J17" s="22"/>
      <c r="K17" s="22"/>
    </row>
    <row r="18" ht="19.9" customHeight="1" spans="1:11">
      <c r="A18" s="24">
        <v>208</v>
      </c>
      <c r="B18" s="24">
        <v>99</v>
      </c>
      <c r="C18" s="24">
        <v>99</v>
      </c>
      <c r="D18" s="20">
        <v>2089999</v>
      </c>
      <c r="E18" s="5" t="s">
        <v>297</v>
      </c>
      <c r="F18" s="6">
        <f>G18+K18</f>
        <v>2.27</v>
      </c>
      <c r="G18" s="6">
        <f>H18+I18+J18</f>
        <v>2.27</v>
      </c>
      <c r="H18" s="22">
        <f>'5支出分类（部门预算）'!H13</f>
        <v>2.27</v>
      </c>
      <c r="I18" s="22"/>
      <c r="J18" s="22"/>
      <c r="K18" s="22"/>
    </row>
    <row r="19" ht="19.9" customHeight="1" spans="1:11">
      <c r="A19" s="19" t="s">
        <v>194</v>
      </c>
      <c r="B19" s="19"/>
      <c r="C19" s="19"/>
      <c r="D19" s="14" t="s">
        <v>195</v>
      </c>
      <c r="E19" s="14" t="s">
        <v>196</v>
      </c>
      <c r="F19" s="13">
        <f>F20</f>
        <v>27.57</v>
      </c>
      <c r="G19" s="13">
        <f>G20</f>
        <v>27.57</v>
      </c>
      <c r="H19" s="13">
        <f>H20</f>
        <v>27.57</v>
      </c>
      <c r="I19" s="13"/>
      <c r="J19" s="13"/>
      <c r="K19" s="13"/>
    </row>
    <row r="20" ht="19.9" customHeight="1" spans="1:11">
      <c r="A20" s="19" t="s">
        <v>194</v>
      </c>
      <c r="B20" s="36" t="s">
        <v>182</v>
      </c>
      <c r="C20" s="19"/>
      <c r="D20" s="14" t="s">
        <v>298</v>
      </c>
      <c r="E20" s="14" t="s">
        <v>299</v>
      </c>
      <c r="F20" s="13">
        <f>F21</f>
        <v>27.57</v>
      </c>
      <c r="G20" s="13">
        <f>G21</f>
        <v>27.57</v>
      </c>
      <c r="H20" s="13">
        <f>H21</f>
        <v>27.57</v>
      </c>
      <c r="I20" s="13"/>
      <c r="J20" s="13"/>
      <c r="K20" s="13"/>
    </row>
    <row r="21" ht="19.9" customHeight="1" spans="1:11">
      <c r="A21" s="24" t="s">
        <v>194</v>
      </c>
      <c r="B21" s="24" t="s">
        <v>182</v>
      </c>
      <c r="C21" s="24" t="s">
        <v>199</v>
      </c>
      <c r="D21" s="20" t="s">
        <v>300</v>
      </c>
      <c r="E21" s="5" t="s">
        <v>301</v>
      </c>
      <c r="F21" s="6">
        <f>G21+K21</f>
        <v>27.57</v>
      </c>
      <c r="G21" s="6">
        <f>H21+I21</f>
        <v>27.57</v>
      </c>
      <c r="H21" s="22">
        <f>'5支出分类（部门预算）'!H14</f>
        <v>27.57</v>
      </c>
      <c r="I21" s="22"/>
      <c r="J21" s="22"/>
      <c r="K21" s="22"/>
    </row>
    <row r="22" ht="19.9" customHeight="1" spans="1:11">
      <c r="A22" s="19" t="s">
        <v>202</v>
      </c>
      <c r="B22" s="19"/>
      <c r="C22" s="19"/>
      <c r="D22" s="14" t="s">
        <v>203</v>
      </c>
      <c r="E22" s="14" t="s">
        <v>204</v>
      </c>
      <c r="F22" s="13">
        <f>F23+F25</f>
        <v>588.6</v>
      </c>
      <c r="G22" s="13">
        <f>G23+G25</f>
        <v>583.6</v>
      </c>
      <c r="H22" s="13">
        <f>H23+H25</f>
        <v>486.56</v>
      </c>
      <c r="I22" s="13"/>
      <c r="J22" s="13">
        <f>J23+J25</f>
        <v>97.04</v>
      </c>
      <c r="K22" s="13">
        <f>K23+K25</f>
        <v>5</v>
      </c>
    </row>
    <row r="23" ht="19.9" customHeight="1" spans="1:11">
      <c r="A23" s="19" t="s">
        <v>202</v>
      </c>
      <c r="B23" s="36" t="s">
        <v>199</v>
      </c>
      <c r="C23" s="19"/>
      <c r="D23" s="14" t="s">
        <v>302</v>
      </c>
      <c r="E23" s="14" t="s">
        <v>303</v>
      </c>
      <c r="F23" s="13">
        <f>G23+K23</f>
        <v>583.6</v>
      </c>
      <c r="G23" s="13">
        <f>H23+J23</f>
        <v>583.6</v>
      </c>
      <c r="H23" s="13">
        <f>H24</f>
        <v>486.56</v>
      </c>
      <c r="I23" s="13"/>
      <c r="J23" s="13">
        <f>J24</f>
        <v>97.04</v>
      </c>
      <c r="K23" s="13"/>
    </row>
    <row r="24" ht="19.9" customHeight="1" spans="1:11">
      <c r="A24" s="24" t="s">
        <v>202</v>
      </c>
      <c r="B24" s="24" t="s">
        <v>199</v>
      </c>
      <c r="C24" s="24" t="s">
        <v>199</v>
      </c>
      <c r="D24" s="20" t="s">
        <v>304</v>
      </c>
      <c r="E24" s="5" t="s">
        <v>305</v>
      </c>
      <c r="F24" s="6">
        <f>G24+K24</f>
        <v>583.6</v>
      </c>
      <c r="G24" s="6">
        <f>H24+I24+J24</f>
        <v>583.6</v>
      </c>
      <c r="H24" s="22">
        <f>'5支出分类（部门预算）'!H15</f>
        <v>486.56</v>
      </c>
      <c r="I24" s="22"/>
      <c r="J24" s="22">
        <f>'5支出分类（部门预算）'!I15</f>
        <v>97.04</v>
      </c>
      <c r="K24" s="22"/>
    </row>
    <row r="25" ht="19.9" customHeight="1" spans="1:11">
      <c r="A25" s="19" t="s">
        <v>202</v>
      </c>
      <c r="B25" s="36" t="s">
        <v>174</v>
      </c>
      <c r="C25" s="19"/>
      <c r="D25" s="14" t="s">
        <v>306</v>
      </c>
      <c r="E25" s="14" t="s">
        <v>307</v>
      </c>
      <c r="F25" s="13">
        <f>K25</f>
        <v>5</v>
      </c>
      <c r="G25" s="13"/>
      <c r="H25" s="13"/>
      <c r="I25" s="13"/>
      <c r="J25" s="13"/>
      <c r="K25" s="13">
        <f>'5支出分类（部门预算）'!M16</f>
        <v>5</v>
      </c>
    </row>
    <row r="26" ht="19.9" customHeight="1" spans="1:11">
      <c r="A26" s="24" t="s">
        <v>202</v>
      </c>
      <c r="B26" s="24" t="s">
        <v>174</v>
      </c>
      <c r="C26" s="24" t="s">
        <v>174</v>
      </c>
      <c r="D26" s="20" t="s">
        <v>308</v>
      </c>
      <c r="E26" s="5" t="s">
        <v>309</v>
      </c>
      <c r="F26" s="6">
        <f>K26</f>
        <v>5</v>
      </c>
      <c r="G26" s="6"/>
      <c r="H26" s="22"/>
      <c r="I26" s="22"/>
      <c r="J26" s="22"/>
      <c r="K26" s="22">
        <v>5</v>
      </c>
    </row>
    <row r="27" ht="19.9" customHeight="1" spans="1:11">
      <c r="A27" s="19" t="s">
        <v>213</v>
      </c>
      <c r="B27" s="19"/>
      <c r="C27" s="19"/>
      <c r="D27" s="14" t="s">
        <v>214</v>
      </c>
      <c r="E27" s="14" t="s">
        <v>215</v>
      </c>
      <c r="F27" s="13">
        <f>G27+K27</f>
        <v>47.74</v>
      </c>
      <c r="G27" s="13">
        <f>G28</f>
        <v>47.74</v>
      </c>
      <c r="H27" s="13">
        <f>H28</f>
        <v>47.74</v>
      </c>
      <c r="I27" s="13"/>
      <c r="J27" s="13"/>
      <c r="K27" s="13"/>
    </row>
    <row r="28" ht="19.9" customHeight="1" spans="1:11">
      <c r="A28" s="19" t="s">
        <v>213</v>
      </c>
      <c r="B28" s="36" t="s">
        <v>177</v>
      </c>
      <c r="C28" s="19"/>
      <c r="D28" s="14" t="s">
        <v>310</v>
      </c>
      <c r="E28" s="14" t="s">
        <v>311</v>
      </c>
      <c r="F28" s="13">
        <f>G28+K28</f>
        <v>47.74</v>
      </c>
      <c r="G28" s="13">
        <f>G29</f>
        <v>47.74</v>
      </c>
      <c r="H28" s="13">
        <f>H29</f>
        <v>47.74</v>
      </c>
      <c r="I28" s="13"/>
      <c r="J28" s="13"/>
      <c r="K28" s="13"/>
    </row>
    <row r="29" ht="19.9" customHeight="1" spans="1:11">
      <c r="A29" s="24" t="s">
        <v>213</v>
      </c>
      <c r="B29" s="24" t="s">
        <v>177</v>
      </c>
      <c r="C29" s="24" t="s">
        <v>199</v>
      </c>
      <c r="D29" s="20" t="s">
        <v>312</v>
      </c>
      <c r="E29" s="5" t="s">
        <v>313</v>
      </c>
      <c r="F29" s="6">
        <f>G29+K29</f>
        <v>47.74</v>
      </c>
      <c r="G29" s="6">
        <f>H29</f>
        <v>47.74</v>
      </c>
      <c r="H29" s="22">
        <f>'5支出分类（部门预算）'!H17</f>
        <v>47.74</v>
      </c>
      <c r="I29" s="22"/>
      <c r="J29" s="22"/>
      <c r="K29" s="22"/>
    </row>
    <row r="30" ht="19.9" customHeight="1" spans="1:11">
      <c r="A30" s="19" t="s">
        <v>220</v>
      </c>
      <c r="B30" s="19"/>
      <c r="C30" s="19"/>
      <c r="D30" s="14" t="s">
        <v>221</v>
      </c>
      <c r="E30" s="14" t="s">
        <v>222</v>
      </c>
      <c r="F30" s="13">
        <f>F31</f>
        <v>7</v>
      </c>
      <c r="G30" s="13"/>
      <c r="H30" s="13"/>
      <c r="I30" s="13"/>
      <c r="J30" s="13"/>
      <c r="K30" s="13">
        <f>K31</f>
        <v>7</v>
      </c>
    </row>
    <row r="31" ht="19.9" customHeight="1" spans="1:11">
      <c r="A31" s="19" t="s">
        <v>220</v>
      </c>
      <c r="B31" s="36" t="s">
        <v>199</v>
      </c>
      <c r="C31" s="19"/>
      <c r="D31" s="14" t="s">
        <v>314</v>
      </c>
      <c r="E31" s="14" t="s">
        <v>315</v>
      </c>
      <c r="F31" s="13">
        <f>F32</f>
        <v>7</v>
      </c>
      <c r="G31" s="13"/>
      <c r="H31" s="13"/>
      <c r="I31" s="13"/>
      <c r="J31" s="13"/>
      <c r="K31" s="13">
        <f>K32</f>
        <v>7</v>
      </c>
    </row>
    <row r="32" ht="19.9" customHeight="1" spans="1:11">
      <c r="A32" s="24" t="s">
        <v>220</v>
      </c>
      <c r="B32" s="24" t="s">
        <v>199</v>
      </c>
      <c r="C32" s="24" t="s">
        <v>225</v>
      </c>
      <c r="D32" s="20" t="s">
        <v>316</v>
      </c>
      <c r="E32" s="5" t="s">
        <v>317</v>
      </c>
      <c r="F32" s="6">
        <f>K32</f>
        <v>7</v>
      </c>
      <c r="G32" s="6"/>
      <c r="H32" s="22"/>
      <c r="I32" s="22"/>
      <c r="J32" s="22"/>
      <c r="K32" s="22">
        <f>'5支出分类（部门预算）'!M18</f>
        <v>7</v>
      </c>
    </row>
    <row r="33" ht="14.3" customHeight="1" spans="1:5">
      <c r="A33" s="7" t="s">
        <v>318</v>
      </c>
      <c r="B33" s="7"/>
      <c r="C33" s="7"/>
      <c r="D33" s="7"/>
      <c r="E33" s="7"/>
    </row>
  </sheetData>
  <mergeCells count="13">
    <mergeCell ref="A2:K2"/>
    <mergeCell ref="A3:I3"/>
    <mergeCell ref="J3:K3"/>
    <mergeCell ref="G4:J4"/>
    <mergeCell ref="H5:I5"/>
    <mergeCell ref="A33:E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2025-08-21T16:50:00Z</dcterms:created>
  <dcterms:modified xsi:type="dcterms:W3CDTF">2025-09-29T01:49:21Z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D804B8CE8A2C42598B8DFF15D0FA9E1A_12</vt:lpwstr>
  </property>
</Properties>
</file>