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200" windowHeight="11925" firstSheet="23" activeTab="23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10" r:id="rId10"/>
    <sheet name="9工资福利(政府预算)" sheetId="11" r:id="rId11"/>
    <sheet name="10工资福利" sheetId="12" r:id="rId12"/>
    <sheet name="11个人家庭(政府预算)" sheetId="13" r:id="rId13"/>
    <sheet name="12个人家庭" sheetId="14" r:id="rId14"/>
    <sheet name="13商品服务(政府预算)" sheetId="15" r:id="rId15"/>
    <sheet name="14商品服务" sheetId="16" r:id="rId16"/>
    <sheet name="15三公" sheetId="17" r:id="rId17"/>
    <sheet name="16政府性基金" sheetId="18" r:id="rId18"/>
    <sheet name="17政府性基金(政府预算)" sheetId="19" r:id="rId19"/>
    <sheet name="18政府性基金（部门预算）" sheetId="20" r:id="rId20"/>
    <sheet name="19国有资本经营预算" sheetId="21" r:id="rId21"/>
    <sheet name="20财政专户管理资金" sheetId="22" r:id="rId22"/>
    <sheet name="21专项清单" sheetId="23" r:id="rId23"/>
    <sheet name="22项目支出绩效目标表" sheetId="24" r:id="rId24"/>
    <sheet name="23整体支出绩效目标表" sheetId="25" r:id="rId2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<sst xmlns="http://schemas.openxmlformats.org/spreadsheetml/2006/main" count="1897" uniqueCount="790">
  <si>
    <t>2025年部门预算公开表</t>
  </si>
  <si>
    <t>单位编码：</t>
  </si>
  <si>
    <t>114001</t>
  </si>
  <si>
    <t>单位名称：</t>
  </si>
  <si>
    <t>临武县司法局本级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</si>
  <si>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</si>
  <si>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</si>
  <si>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</si>
  <si>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</si>
  <si>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</si>
  <si>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</si>
  <si>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</si>
  <si>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</si>
  <si>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</si>
  <si>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</si>
  <si>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</si>
  <si>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</si>
  <si>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</si>
  <si>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</si>
  <si>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</si>
  <si>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</si>
  <si>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</si>
  <si>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</si>
  <si>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</si>
  <si>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</si>
  <si>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国有资本经营预算支出表</t>
  </si>
  <si>
    <t>财政专户管理资金预算支出表</t>
  </si>
  <si>
    <t>专项资金预算汇总表</t>
  </si>
  <si>
    <t>项目支出绩效目标表</t>
  </si>
  <si>
    <t>整体支出绩效目标表</t>
  </si>
  <si>
    <t>部门公开表01</t>
  </si>
  <si>
    <t>单位：114001_临武县司法局本级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</si>
  <si>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</si>
  <si>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</si>
  <si>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</si>
  <si>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</si>
  <si>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</si>
  <si>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</si>
  <si>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</si>
  <si>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</si>
  <si>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</si>
  <si>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</si>
  <si>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</si>
  <si>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</si>
  <si>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</si>
  <si>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</si>
  <si>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</si>
  <si>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</si>
  <si>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</si>
  <si>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</si>
  <si>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</si>
  <si>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</t>
  </si>
  <si>
    <t xml:space="preserve">        行政事业性收费收入</t>
  </si>
  <si>
    <t>（四）公共安全支出</t>
  </si>
  <si>
    <t xml:space="preserve">    对个人和家庭的补助</t>
  </si>
  <si>
    <t>四、机关资本性支出（基本建设）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</si>
  <si>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</si>
  <si>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</si>
  <si>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</si>
  <si>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</si>
  <si>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</si>
  <si>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</si>
  <si>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</si>
  <si>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</si>
  <si>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</si>
  <si>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</si>
  <si>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</si>
  <si>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</si>
  <si>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</si>
  <si>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</si>
  <si>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</si>
  <si>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</si>
  <si>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</si>
  <si>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</si>
  <si>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</si>
  <si>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</si>
  <si>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</si>
  <si>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</si>
  <si>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</si>
  <si>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</si>
  <si>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</si>
  <si>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</si>
  <si>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</si>
  <si>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</si>
  <si>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</si>
  <si>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</si>
  <si>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</si>
  <si>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</si>
  <si>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</si>
  <si>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</si>
  <si>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</si>
  <si>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</si>
  <si>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</si>
  <si>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</si>
  <si>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</si>
  <si>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</si>
  <si>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</si>
  <si>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</si>
  <si>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</si>
  <si>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</si>
  <si>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</si>
  <si>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</si>
  <si>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</si>
  <si>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</si>
  <si>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</si>
  <si>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</si>
  <si>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</si>
  <si>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</si>
  <si>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</si>
  <si>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</si>
  <si>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</si>
  <si>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</si>
  <si>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</si>
  <si>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</si>
  <si>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七、非税收入拨款</t>
  </si>
  <si>
    <t>（二十三）灾害防治及应急管理支出</t>
  </si>
  <si>
    <t>八、事业收入</t>
  </si>
  <si>
    <t>（二十四）预备费</t>
  </si>
  <si>
    <t>九、事业单位经营收入</t>
  </si>
  <si>
    <t>（二十五）其他支出</t>
  </si>
  <si>
    <t>十、上级单位补助收入</t>
  </si>
  <si>
    <t>（二十六）转移性支出</t>
  </si>
  <si>
    <t>十一、附属单位上缴收入</t>
  </si>
  <si>
    <t>（二十七）债务还本支出</t>
  </si>
  <si>
    <t>十二、其他收入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</si>
  <si>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</si>
  <si>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</si>
  <si>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</si>
  <si>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</si>
  <si>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</si>
  <si>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</si>
  <si>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</si>
  <si>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</si>
  <si>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</si>
  <si>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</si>
  <si>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</si>
  <si>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</si>
  <si>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</si>
  <si>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</si>
  <si>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</si>
  <si>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</si>
  <si>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</si>
  <si>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</si>
  <si>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</si>
  <si>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</si>
  <si>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</si>
  <si>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非税收入拨款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</si>
  <si>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</si>
  <si>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</si>
  <si>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</si>
  <si>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</si>
  <si>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</si>
  <si>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</si>
  <si>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</si>
  <si>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</si>
  <si>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</si>
  <si>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114</t>
  </si>
  <si>
    <t>临武县司法局</t>
  </si>
  <si>
    <t xml:space="preserve">  114001</t>
  </si>
  <si>
    <t xml:space="preserve">  临武县司法局本级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</si>
  <si>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</si>
  <si>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</si>
  <si>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</si>
  <si>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</si>
  <si>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</si>
  <si>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</si>
  <si>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</si>
  <si>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</si>
  <si>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</si>
  <si>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</si>
  <si>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</si>
  <si>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</si>
  <si>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 xml:space="preserve"> 临武县司法局本级</t>
  </si>
  <si>
    <t>204</t>
  </si>
  <si>
    <t xml:space="preserve">   204</t>
  </si>
  <si>
    <t xml:space="preserve">   公共安全支出</t>
  </si>
  <si>
    <t>06</t>
  </si>
  <si>
    <t xml:space="preserve">     20406</t>
  </si>
  <si>
    <t xml:space="preserve">     司法</t>
  </si>
  <si>
    <t>01</t>
  </si>
  <si>
    <t xml:space="preserve">      2040601</t>
  </si>
  <si>
    <t xml:space="preserve">      行政运行</t>
  </si>
  <si>
    <t>07</t>
  </si>
  <si>
    <t>公共法律服务</t>
  </si>
  <si>
    <t>社区矫正</t>
  </si>
  <si>
    <t>法治建设</t>
  </si>
  <si>
    <t>其他司法支出</t>
  </si>
  <si>
    <t>208</t>
  </si>
  <si>
    <t xml:space="preserve">   208</t>
  </si>
  <si>
    <t xml:space="preserve">   社会保障和就业支出</t>
  </si>
  <si>
    <t>05</t>
  </si>
  <si>
    <t xml:space="preserve">     20805</t>
  </si>
  <si>
    <t xml:space="preserve">     行政事业单位养老支出</t>
  </si>
  <si>
    <t xml:space="preserve">      2080505</t>
  </si>
  <si>
    <t xml:space="preserve">      机关事业单位基本养老保险缴费支出</t>
  </si>
  <si>
    <t xml:space="preserve">      2080506</t>
  </si>
  <si>
    <t xml:space="preserve">      机关事业单位职业年金缴费支出</t>
  </si>
  <si>
    <t>08</t>
  </si>
  <si>
    <t xml:space="preserve">     20808</t>
  </si>
  <si>
    <t xml:space="preserve">     抚恤</t>
  </si>
  <si>
    <t xml:space="preserve">      2080801</t>
  </si>
  <si>
    <t xml:space="preserve">      死亡抚恤</t>
  </si>
  <si>
    <t>11</t>
  </si>
  <si>
    <t xml:space="preserve">     20811</t>
  </si>
  <si>
    <t xml:space="preserve">     残疾人事业</t>
  </si>
  <si>
    <t>99</t>
  </si>
  <si>
    <t xml:space="preserve">      2081199</t>
  </si>
  <si>
    <t xml:space="preserve">      其他残疾人事业支出</t>
  </si>
  <si>
    <t>27</t>
  </si>
  <si>
    <t xml:space="preserve">     20827</t>
  </si>
  <si>
    <t xml:space="preserve">     财政对其他社会保险基金的补助</t>
  </si>
  <si>
    <t xml:space="preserve">      2082701</t>
  </si>
  <si>
    <t xml:space="preserve">      财政对失业保险基金的补助</t>
  </si>
  <si>
    <t>02</t>
  </si>
  <si>
    <t xml:space="preserve">      2082702</t>
  </si>
  <si>
    <t xml:space="preserve">      财政对工伤保险基金的补助</t>
  </si>
  <si>
    <t>210</t>
  </si>
  <si>
    <t xml:space="preserve">   210</t>
  </si>
  <si>
    <t xml:space="preserve">   卫生健康支出</t>
  </si>
  <si>
    <t xml:space="preserve">     21011</t>
  </si>
  <si>
    <t xml:space="preserve">     行政事业单位医疗</t>
  </si>
  <si>
    <t xml:space="preserve">      2101101</t>
  </si>
  <si>
    <t xml:space="preserve">      行政单位医疗</t>
  </si>
  <si>
    <t>221</t>
  </si>
  <si>
    <t xml:space="preserve">   221</t>
  </si>
  <si>
    <t xml:space="preserve">   住房保障支出</t>
  </si>
  <si>
    <t xml:space="preserve">     22102</t>
  </si>
  <si>
    <t xml:space="preserve">     住房改革支出</t>
  </si>
  <si>
    <t xml:space="preserve">      2210201</t>
  </si>
  <si>
    <t xml:space="preserve">  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</si>
  <si>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</si>
  <si>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</si>
  <si>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</si>
  <si>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</si>
  <si>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</si>
  <si>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</si>
  <si>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</t>
  </si>
  <si>
    <t>机关资本性支出(基本建设)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</si>
  <si>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</si>
  <si>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</si>
  <si>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</si>
  <si>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</si>
  <si>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</si>
  <si>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</si>
  <si>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</si>
  <si>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</si>
  <si>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</si>
  <si>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</si>
  <si>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114001</t>
  </si>
  <si>
    <t xml:space="preserve">    行政运行</t>
  </si>
  <si>
    <t xml:space="preserve">    机关事业单位基本养老保险缴费支出</t>
  </si>
  <si>
    <t xml:space="preserve">    机关事业单位职业年金缴费支出</t>
  </si>
  <si>
    <t xml:space="preserve">    死亡抚恤</t>
  </si>
  <si>
    <t xml:space="preserve">    其他残疾人事业支出</t>
  </si>
  <si>
    <t xml:space="preserve">    财政对失业保险基金的补助</t>
  </si>
  <si>
    <t xml:space="preserve">    财政对工伤保险基金的补助</t>
  </si>
  <si>
    <t xml:space="preserve">    行政单位医疗</t>
  </si>
  <si>
    <t xml:space="preserve">    住房公积金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</si>
  <si>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</si>
  <si>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</si>
  <si>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</si>
  <si>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</si>
  <si>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</si>
  <si>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</si>
  <si>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</si>
  <si>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</si>
  <si>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</si>
  <si>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</si>
  <si>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</si>
  <si>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</si>
  <si>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</si>
  <si>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</si>
  <si>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</si>
  <si>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 xml:space="preserve">     上级单位补助收入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</si>
  <si>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</si>
  <si>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</si>
  <si>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</si>
  <si>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</si>
  <si>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</si>
  <si>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</si>
  <si>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</si>
  <si>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</si>
  <si>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</si>
  <si>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</si>
  <si>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>公共安全支出</t>
  </si>
  <si>
    <t xml:space="preserve">    20406</t>
  </si>
  <si>
    <t>司法</t>
  </si>
  <si>
    <t xml:space="preserve">     2040601</t>
  </si>
  <si>
    <t xml:space="preserve">     行政运行</t>
  </si>
  <si>
    <t xml:space="preserve">    20805</t>
  </si>
  <si>
    <t xml:space="preserve">    行政事业单位养老支出</t>
  </si>
  <si>
    <t xml:space="preserve">     2080505</t>
  </si>
  <si>
    <t xml:space="preserve">     机关事业单位基本养老保险缴费支出</t>
  </si>
  <si>
    <t xml:space="preserve">     2080506</t>
  </si>
  <si>
    <t xml:space="preserve">     机关事业单位职业年金缴费支出</t>
  </si>
  <si>
    <t xml:space="preserve">    20808</t>
  </si>
  <si>
    <t xml:space="preserve">    抚恤</t>
  </si>
  <si>
    <t xml:space="preserve">     2080801</t>
  </si>
  <si>
    <t xml:space="preserve">     死亡抚恤</t>
  </si>
  <si>
    <t xml:space="preserve">    20811</t>
  </si>
  <si>
    <t xml:space="preserve">    残疾人事业</t>
  </si>
  <si>
    <t xml:space="preserve">     2081199</t>
  </si>
  <si>
    <t xml:space="preserve">     其他残疾人事业支出</t>
  </si>
  <si>
    <t xml:space="preserve">    20827</t>
  </si>
  <si>
    <t xml:space="preserve">    财政对其他社会保险基金的补助</t>
  </si>
  <si>
    <t xml:space="preserve">     2082701</t>
  </si>
  <si>
    <t xml:space="preserve">     财政对失业保险基金的补助</t>
  </si>
  <si>
    <t xml:space="preserve">     2082702</t>
  </si>
  <si>
    <t xml:space="preserve">     财政对工伤保险基金的补助</t>
  </si>
  <si>
    <t xml:space="preserve">    21011</t>
  </si>
  <si>
    <t xml:space="preserve">    行政事业单位医疗</t>
  </si>
  <si>
    <t xml:space="preserve">     2101101</t>
  </si>
  <si>
    <t xml:space="preserve">     行政单位医疗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</si>
  <si>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</si>
  <si>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</si>
  <si>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</si>
  <si>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</si>
  <si>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注：如本表格为空，则表示本年度未安排此项目。</t>
  </si>
  <si>
    <t>部门公开表08</t>
  </si>
  <si>
    <t>单位：万元</t>
  </si>
  <si>
    <t>部门预算支出经济分类科目</t>
  </si>
  <si>
    <t>本年一般公共预算基本支出</t>
  </si>
  <si>
    <t>301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</si>
  <si>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</si>
  <si>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</si>
  <si>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</si>
  <si>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</si>
  <si>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</si>
  <si>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</si>
  <si>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>伙食补助费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</si>
  <si>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</si>
  <si>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</si>
  <si>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</si>
  <si>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</si>
  <si>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30109</t>
  </si>
  <si>
    <t xml:space="preserve">  职业年金缴费</t>
  </si>
  <si>
    <t xml:space="preserve">  30110</t>
  </si>
  <si>
    <t xml:space="preserve">  职工基本医疗保险缴费</t>
  </si>
  <si>
    <t xml:space="preserve">  30112</t>
  </si>
  <si>
    <t xml:space="preserve">  其他社会保障缴费</t>
  </si>
  <si>
    <t xml:space="preserve">  30113</t>
  </si>
  <si>
    <t xml:space="preserve">  住房公积金</t>
  </si>
  <si>
    <t xml:space="preserve">  30199</t>
  </si>
  <si>
    <t xml:space="preserve">  其他工资福利支出</t>
  </si>
  <si>
    <t>302</t>
  </si>
  <si>
    <t>商品和服务支出</t>
  </si>
  <si>
    <t xml:space="preserve">  30201</t>
  </si>
  <si>
    <t xml:space="preserve">  办公费</t>
  </si>
  <si>
    <t xml:space="preserve">  30202</t>
  </si>
  <si>
    <t xml:space="preserve">  印刷费</t>
  </si>
  <si>
    <t xml:space="preserve">  30206</t>
  </si>
  <si>
    <t xml:space="preserve">  电费</t>
  </si>
  <si>
    <t xml:space="preserve">  30211</t>
  </si>
  <si>
    <t xml:space="preserve">  差旅费</t>
  </si>
  <si>
    <t xml:space="preserve">  30217</t>
  </si>
  <si>
    <t xml:space="preserve">  公务接待费</t>
  </si>
  <si>
    <t xml:space="preserve">  30226</t>
  </si>
  <si>
    <t xml:space="preserve">  劳务费</t>
  </si>
  <si>
    <t xml:space="preserve">  30228</t>
  </si>
  <si>
    <t xml:space="preserve">  工会经费</t>
  </si>
  <si>
    <t xml:space="preserve">  30231</t>
  </si>
  <si>
    <t xml:space="preserve">  公务用车运行维护费</t>
  </si>
  <si>
    <t xml:space="preserve">  30239</t>
  </si>
  <si>
    <t xml:space="preserve">  其他交通费用</t>
  </si>
  <si>
    <t xml:space="preserve">  30299</t>
  </si>
  <si>
    <t xml:space="preserve">  其他商品和服务支出</t>
  </si>
  <si>
    <t>303</t>
  </si>
  <si>
    <t xml:space="preserve">  30399</t>
  </si>
  <si>
    <t xml:space="preserve">  其他对个人和家庭的补助</t>
  </si>
  <si>
    <t>合  计</t>
  </si>
  <si>
    <t>部门公开表09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</si>
  <si>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</si>
  <si>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</si>
  <si>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</si>
  <si>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</si>
  <si>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</si>
  <si>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部门公开表10</t>
  </si>
  <si>
    <t>工资津补贴</t>
  </si>
  <si>
    <r>
      <rPr>
        <b/>
        <sz val="8"/>
        <rFont val="SimSun"/>
        <charset val="134"/>
      </rPr>
      <t>社会保障缴费</t>
    </r>
    <r>
      <rPr>
        <b/>
        <sz val="8"/>
        <rFont val="Arial"/>
        <charset val="134"/>
      </rPr>
      <t xml:space="preserve">					</t>
    </r>
    <r>
      <rPr>
        <b/>
        <sz val="8"/>
        <rFont val="SimSun"/>
        <charset val="134"/>
      </rPr>
      <t xml:space="preserve"> </t>
    </r>
  </si>
  <si>
    <r>
      <rPr>
        <b/>
        <sz val="8"/>
        <rFont val="SimSun"/>
        <charset val="134"/>
      </rPr>
      <t>其他工资福利支出</t>
    </r>
    <r>
      <rPr>
        <b/>
        <sz val="8"/>
        <rFont val="Arial"/>
        <charset val="134"/>
      </rPr>
      <t xml:space="preserve">			</t>
    </r>
    <r>
      <rPr>
        <b/>
        <sz val="8"/>
        <rFont val="SimSun"/>
        <charset val="134"/>
      </rPr>
      <t xml:space="preserve"> </t>
    </r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</si>
  <si>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</si>
  <si>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</si>
  <si>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</si>
  <si>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</si>
  <si>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</si>
  <si>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</si>
  <si>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</si>
  <si>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</si>
  <si>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</si>
  <si>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医疗费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</si>
  <si>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</si>
  <si>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</si>
  <si>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</si>
  <si>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</si>
  <si>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</si>
  <si>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</si>
  <si>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</si>
  <si>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</si>
  <si>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</si>
  <si>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</si>
  <si>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</si>
  <si>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</si>
  <si>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</si>
  <si>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</si>
  <si>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</si>
  <si>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</si>
  <si>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</si>
  <si>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</si>
  <si>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</si>
  <si>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</si>
  <si>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</si>
  <si>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</si>
  <si>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</si>
  <si>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</si>
  <si>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</si>
  <si>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</si>
  <si>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</si>
  <si>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</si>
  <si>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</si>
  <si>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</si>
  <si>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</si>
  <si>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</si>
  <si>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</si>
  <si>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</si>
  <si>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</si>
  <si>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</si>
  <si>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</si>
  <si>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</si>
  <si>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</si>
  <si>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</si>
  <si>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</si>
  <si>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</si>
  <si>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</si>
  <si>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</si>
  <si>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</si>
  <si>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</si>
  <si>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</si>
  <si>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</si>
  <si>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</si>
  <si>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</si>
  <si>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</si>
  <si>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</si>
  <si>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</si>
  <si>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</si>
  <si>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</si>
  <si>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</si>
  <si>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</si>
  <si>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</si>
  <si>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部门公开表16</t>
  </si>
  <si>
    <t>本年政府性基金预算支出</t>
  </si>
  <si>
    <t>部门公开表17</t>
  </si>
  <si>
    <t>部门公开表18</t>
  </si>
  <si>
    <t>部门公开表19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</si>
  <si>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</si>
  <si>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</si>
  <si>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</si>
  <si>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</si>
  <si>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</si>
  <si>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</si>
  <si>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</si>
  <si>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</si>
  <si>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</si>
  <si>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</si>
  <si>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</si>
  <si>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</si>
  <si>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</si>
  <si>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</si>
  <si>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</si>
  <si>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</si>
  <si>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</si>
  <si>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114001</t>
  </si>
  <si>
    <t xml:space="preserve">   预安残疾人保障金</t>
  </si>
  <si>
    <t>社区矫正及安置帮教经费</t>
  </si>
  <si>
    <t>上级司法办案经费</t>
  </si>
  <si>
    <t>政府法律事务业务专项经费</t>
  </si>
  <si>
    <t>普法与法治创建经费</t>
  </si>
  <si>
    <t>行政复议与应诉专项经费</t>
  </si>
  <si>
    <t>人民调解案件“以奖代补”专项经费</t>
  </si>
  <si>
    <t>法律援助经费</t>
  </si>
  <si>
    <t>部门公开表22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</si>
  <si>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</si>
  <si>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</si>
  <si>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</si>
  <si>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</si>
  <si>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</si>
  <si>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</si>
  <si>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</si>
  <si>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</si>
  <si>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</si>
  <si>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</si>
  <si>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</si>
  <si>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</si>
  <si>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</si>
  <si>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预安残疾人保障金</t>
  </si>
  <si>
    <t>确保残疾人保障金项目的资金使用效益最大化，提升残疾人群体的经济社会</t>
  </si>
  <si>
    <t>成本指标</t>
  </si>
  <si>
    <t>经济成本指标</t>
  </si>
  <si>
    <t>残疾人保障金发放金额</t>
  </si>
  <si>
    <t>4.52</t>
  </si>
  <si>
    <t>反映残疾人保证金的发放情况</t>
  </si>
  <si>
    <t>偏离目标40%不得分，偏离30%得5分；偏离20%得10分；偏离10%得满分</t>
  </si>
  <si>
    <t>万元</t>
  </si>
  <si>
    <t>=</t>
  </si>
  <si>
    <t>社会成本指标</t>
  </si>
  <si>
    <t>生态环境成本指标</t>
  </si>
  <si>
    <t>产出指标</t>
  </si>
  <si>
    <t>数量指标</t>
  </si>
  <si>
    <t>发放残疾人保障金次数</t>
  </si>
  <si>
    <t>1</t>
  </si>
  <si>
    <t>反映发放残疾人保障金次数</t>
  </si>
  <si>
    <t>发放次数满足要求得满分，不符合要求不得分</t>
  </si>
  <si>
    <t>次</t>
  </si>
  <si>
    <t>质量指标</t>
  </si>
  <si>
    <t>补助标准达标率</t>
  </si>
  <si>
    <t>100</t>
  </si>
  <si>
    <t>反映补助标准达标率</t>
  </si>
  <si>
    <t>补助标准达标率每低于1%,扣0.5分，扣完为止</t>
  </si>
  <si>
    <t>%</t>
  </si>
  <si>
    <t>时效指标</t>
  </si>
  <si>
    <t>项目完成及时率</t>
  </si>
  <si>
    <t>反映项目完成及时率</t>
  </si>
  <si>
    <t>项目完成及时率每低于1%,扣0.5分，扣完为止</t>
  </si>
  <si>
    <t xml:space="preserve">效益指标 </t>
  </si>
  <si>
    <t>经济效益指标</t>
  </si>
  <si>
    <t>残疾人就业创业收入</t>
  </si>
  <si>
    <t>大幅度提升</t>
  </si>
  <si>
    <t>反映残疾人就业创业收入情况</t>
  </si>
  <si>
    <t>大幅度提升得满分，未提升不得分，提升幅度一般扣5分，直到扣完为止</t>
  </si>
  <si>
    <t>定性</t>
  </si>
  <si>
    <t>社会效益指标</t>
  </si>
  <si>
    <t>生态效益指标</t>
  </si>
  <si>
    <t>可持续影响指标</t>
  </si>
  <si>
    <t>满意度指标</t>
  </si>
  <si>
    <t>服务对象满意度指标</t>
  </si>
  <si>
    <t>服务对象满意度</t>
  </si>
  <si>
    <t>95</t>
  </si>
  <si>
    <t>反映服务对象满意度指标</t>
  </si>
  <si>
    <t>满意度大于等于90%的得10分，满意度小于90%且大于等于80%的得8分，满意度小于80%且大于等于60%的得5分，满意度小于60%不得分</t>
  </si>
  <si>
    <t>≥</t>
  </si>
  <si>
    <t xml:space="preserve">  社区矫正及安置帮教经费</t>
  </si>
  <si>
    <t>发放临聘专职人员工资、社保经费及安置帮教帮扶经费支出</t>
  </si>
  <si>
    <t>项目总成本</t>
  </si>
  <si>
    <t>17名社区矫正专职人员工资及保险59.5万元，安置帮教经费4万元</t>
  </si>
  <si>
    <t>≤</t>
  </si>
  <si>
    <t>社区矫正专职人员</t>
  </si>
  <si>
    <t>反映社区矫正专职人员的人数</t>
  </si>
  <si>
    <t>专职人员人数符合要求得满分，不符合要求不得分或每少1人，扣0.5分，直到扣完为止</t>
  </si>
  <si>
    <t>人</t>
  </si>
  <si>
    <t>监管社区矫正对象</t>
  </si>
  <si>
    <t>180</t>
  </si>
  <si>
    <t>反映监管社区矫正对象的人数</t>
  </si>
  <si>
    <t>社区矫正对象人数符合要求得满分，不符合要求不得分，或每少1人，扣0.5分，直到扣完为止</t>
  </si>
  <si>
    <t>安置帮教对象户数</t>
  </si>
  <si>
    <t>反映安置帮教对象人员户数</t>
  </si>
  <si>
    <t>安置帮教对象人员户数符合要求得满分，不符合要求不得分或每少1户，扣0.5分，直到扣完为止</t>
  </si>
  <si>
    <t>户</t>
  </si>
  <si>
    <t>工资保险发放率</t>
  </si>
  <si>
    <t>反映工资保险发放情况</t>
  </si>
  <si>
    <t>工资保险发放率每低于1%,扣0.5分，扣完为止</t>
  </si>
  <si>
    <t>刑释人员帮教对象安置率</t>
  </si>
  <si>
    <t>反映刑释人员帮教对象安置覆盖情况</t>
  </si>
  <si>
    <t>刑释人员帮教对象安置率每低于1%,扣0.5分，扣完为止</t>
  </si>
  <si>
    <t>工作完成及时率</t>
  </si>
  <si>
    <t>反性工作完成的及时性</t>
  </si>
  <si>
    <t>工作完成及时率每低于1%,扣0.5分，扣完为止</t>
  </si>
  <si>
    <t>刑释人员重新犯罪率</t>
  </si>
  <si>
    <t>降低</t>
  </si>
  <si>
    <t>与上年数据比较，刑释人员重新犯罪情况</t>
  </si>
  <si>
    <t>降低得满分，未降低不得分</t>
  </si>
  <si>
    <t>社区矫正执法状况督查</t>
  </si>
  <si>
    <t>提高</t>
  </si>
  <si>
    <t>提高得满分，未提高不得分</t>
  </si>
  <si>
    <t>社会公众满意度</t>
  </si>
  <si>
    <t>安置对象及家属满意度</t>
  </si>
  <si>
    <t xml:space="preserve">  上级司法办案经费</t>
  </si>
  <si>
    <t>改善基层司法行政机关办案条件，提高办案效率，为广大老百姓提供方便、快捷、优质服务</t>
  </si>
  <si>
    <t>四化建设、乡镇司法所建设修缮、购置电脑</t>
  </si>
  <si>
    <t>偏离目标40%不得分，偏离30%得5分；偏离20%得10分；偏离10%得15分</t>
  </si>
  <si>
    <t>国产办公设备置换</t>
  </si>
  <si>
    <t>反映国产电脑置换台数</t>
  </si>
  <si>
    <t>符合要求得满分，不符合要求不得分或少1台，扣0.5分，扣完为止</t>
  </si>
  <si>
    <t>台</t>
  </si>
  <si>
    <t>基层司法所规范化建设</t>
  </si>
  <si>
    <t>反映基层司法所规范化建设场所数</t>
  </si>
  <si>
    <t>符合要求得满分，不符合要求不得分或少1所，扣0.5分，扣完为止</t>
  </si>
  <si>
    <t>所</t>
  </si>
  <si>
    <t>局机关业务用房维修</t>
  </si>
  <si>
    <t>反映局机关业务用房修缮次数</t>
  </si>
  <si>
    <t>符合要求得满分，不符合要求不得分或少维修1次，扣0.5分，扣完为止</t>
  </si>
  <si>
    <t>设备质量合格率</t>
  </si>
  <si>
    <t>98</t>
  </si>
  <si>
    <t>反映办案设备质量合格情况</t>
  </si>
  <si>
    <t>设备质量合格率每低于1%,扣0.5分，扣完为止</t>
  </si>
  <si>
    <t>工程验收合格率</t>
  </si>
  <si>
    <t>反映工程验收情况</t>
  </si>
  <si>
    <t>工程验收合格率每低于1%,扣0.5分，扣完为止</t>
  </si>
  <si>
    <t>标准化建设</t>
  </si>
  <si>
    <t>完逐步善</t>
  </si>
  <si>
    <t>反映全面提高政府科学决策、民主决策水平，依法维护公民法人权利、维护政府权威，政府各项工作全面法治化</t>
  </si>
  <si>
    <t>完逐步善得满分，不完善不得分</t>
  </si>
  <si>
    <t>工作规范化</t>
  </si>
  <si>
    <t>反映工作规范化情况</t>
  </si>
  <si>
    <t xml:space="preserve">  政府法律事务业务专项经费</t>
  </si>
  <si>
    <t>用于聘请3名法律顾问工作人员。</t>
  </si>
  <si>
    <t>聘请法律顾问经费、发放律师办案费及处理政府法律事务工作经费</t>
  </si>
  <si>
    <t>聘请县法律顾问</t>
  </si>
  <si>
    <t>反映县法律顾问人数</t>
  </si>
  <si>
    <t>符合要求得满分，不符合要求不得分或每少1人，扣2分，扣完为止</t>
  </si>
  <si>
    <t>行政执法案卷评查</t>
  </si>
  <si>
    <t>20</t>
  </si>
  <si>
    <t>反映行政执法案卷评查</t>
  </si>
  <si>
    <t>符合要求得满分，不符合要求不得分或每少1件，扣0.5分，扣完为止</t>
  </si>
  <si>
    <t>件</t>
  </si>
  <si>
    <t>审查合同及规范性文件</t>
  </si>
  <si>
    <t>反映审查合同及规范性文件份数</t>
  </si>
  <si>
    <t>符合要求得满分，不符合要求不得分或每少1份，扣0.5分，扣完为止</t>
  </si>
  <si>
    <t>份</t>
  </si>
  <si>
    <t>政府规范性文件合法性审查质量达标率</t>
  </si>
  <si>
    <t>反映政府规范性文件合法性审查</t>
  </si>
  <si>
    <t>质量达标率每低于1%,扣0.5分，扣完为止</t>
  </si>
  <si>
    <t>完成县法律顾问聘用率</t>
  </si>
  <si>
    <t>反映完成县法律顾问聘用情况</t>
  </si>
  <si>
    <t>县法律顾问聘用率每低于1%,扣0.5分，扣完为止</t>
  </si>
  <si>
    <t>案件统计数据报送及时率</t>
  </si>
  <si>
    <t>反映案件统计数据报送及时情况</t>
  </si>
  <si>
    <t>案件统计数据报送及时率每低于1%,扣0.5分，扣完为止</t>
  </si>
  <si>
    <t>有效防范政府合同经济纠纷，降低政府应诉败诉风险</t>
  </si>
  <si>
    <t>2</t>
  </si>
  <si>
    <t>反映防范政府合同经济纠纷，降低政府应诉败诉风险</t>
  </si>
  <si>
    <t>政府应诉败诉风险＜2%得满分，＞2%不得分</t>
  </si>
  <si>
    <t>&lt;</t>
  </si>
  <si>
    <t>全面提高政府科学决策、民主决策水平，依法维护公民法人权利、维护政府权威，政府各项工作全面法治化</t>
  </si>
  <si>
    <t>普及法律知识、规范执法行为、维护合法权益。</t>
  </si>
  <si>
    <t>逐步构建</t>
  </si>
  <si>
    <t>法治宣传形式丰富多样，推动“法治临武”建设</t>
  </si>
  <si>
    <t>逐步构建得满分，未构建要求不得分</t>
  </si>
  <si>
    <t xml:space="preserve">  普法与法治创建经费</t>
  </si>
  <si>
    <t>宣传法律法规知识的印刷费及差旅费</t>
  </si>
  <si>
    <t>开展法治宣传经费</t>
  </si>
  <si>
    <t>发放普法宣传资料</t>
  </si>
  <si>
    <t>发放普法宣传资料份数</t>
  </si>
  <si>
    <t>符合要求得满分，不符合要求不得分或没少10分扣0.5分，扣完为止</t>
  </si>
  <si>
    <t>开展“送法下乡”活动</t>
  </si>
  <si>
    <t>开展“送法下乡”活动场次</t>
  </si>
  <si>
    <t>符合要求得满分，不符合要求不得分或每少1次扣0.5分，扣完为止</t>
  </si>
  <si>
    <t>普法宣传资料质量合格率</t>
  </si>
  <si>
    <t>反映普法宣传资料质量合格率</t>
  </si>
  <si>
    <t>普法宣传资料质量合格率每低于1%,扣0.5分，扣完为止</t>
  </si>
  <si>
    <t>开展“送法下乡”活动圆满完成率</t>
  </si>
  <si>
    <t>反映开展“送法下乡”活动圆满完成率</t>
  </si>
  <si>
    <t>活动圆满完成率每低于1%,扣0.5分，扣完为止</t>
  </si>
  <si>
    <t>公民法治意识</t>
  </si>
  <si>
    <t>全民尊法学法守法用法，保障全县经济社会平衡发展</t>
  </si>
  <si>
    <t>推动“法治临武”建设</t>
  </si>
  <si>
    <t>逐步构建得满分，未构建不得分</t>
  </si>
  <si>
    <t>"满意度大于等于90%的得10分， 满意度小于90%且大于等于80%的得8分， 满意度小于80%且大于等于60%的得5分， 满意度小于60%不得分。"</t>
  </si>
  <si>
    <t xml:space="preserve">  行政复议与应诉专项经费</t>
  </si>
  <si>
    <t>办理行政复议、行政应诉案件补贴费用</t>
  </si>
  <si>
    <t>办理行政复议案件数</t>
  </si>
  <si>
    <t>反映行政复议与行政应诉案件数</t>
  </si>
  <si>
    <t>办理行政应诉案件数</t>
  </si>
  <si>
    <t>行政复议决定被法律撤诉率</t>
  </si>
  <si>
    <t>行政复议决定被法律撤诉率＜5%得满分，≥5%不得分</t>
  </si>
  <si>
    <t>行政应诉败诉率</t>
  </si>
  <si>
    <t>反映行政复议后被法院撤销比例</t>
  </si>
  <si>
    <t>行政应诉败诉率＜5%得满分，≥5%不得分</t>
  </si>
  <si>
    <t>行政复议后被法院撤销比例</t>
  </si>
  <si>
    <t>15</t>
  </si>
  <si>
    <t>&lt;15%得满分，≥15%不得分</t>
  </si>
  <si>
    <t>政府应诉败诉风险</t>
  </si>
  <si>
    <t>反映降低政府应诉败诉风险</t>
  </si>
  <si>
    <t>法律公信力</t>
  </si>
  <si>
    <t>反映提高法律公信力</t>
  </si>
  <si>
    <t>有效提升法治化城区建设水平</t>
  </si>
  <si>
    <t>有效提升</t>
  </si>
  <si>
    <t>有效提升得满分，未提升不得分，提升效果一般得2分</t>
  </si>
  <si>
    <t>满意度大于等于90%的得10分，满意度小于90%且大于等于80%的得8分，满意度小于80%且大于等于60%的得5分，满意度小于60%不得分。</t>
  </si>
  <si>
    <t xml:space="preserve">  人民调解案件“以奖代补”专项经费</t>
  </si>
  <si>
    <t>人民调解案件的“以奖代补”支出</t>
  </si>
  <si>
    <t>发放人民调解案件“以奖代补”补贴</t>
  </si>
  <si>
    <t>人民调解案件“以奖代补”发放补贴</t>
  </si>
  <si>
    <t>完成人民调解员培训场次</t>
  </si>
  <si>
    <t>人民调解员一年内培训场</t>
  </si>
  <si>
    <t>符合要求得满分，不符合要求不得分或没少1场扣0.5分，扣完为止</t>
  </si>
  <si>
    <t>场</t>
  </si>
  <si>
    <t>矛盾纠纷补贴调件数</t>
  </si>
  <si>
    <t>反映矛盾纠纷调件数</t>
  </si>
  <si>
    <t>符合要求得满分，不符合要求不得分或没少1件扣0.5分，扣完为止</t>
  </si>
  <si>
    <t>资料指标</t>
  </si>
  <si>
    <t>矛盾纠纷调处及时率</t>
  </si>
  <si>
    <t>案件矛盾纠纷调处及时情况</t>
  </si>
  <si>
    <t>矛盾纠纷调处及时率每低于1%,扣0.5分，扣完为止</t>
  </si>
  <si>
    <t>人民调解员培训率</t>
  </si>
  <si>
    <t>人民调解员培训场次、人数</t>
  </si>
  <si>
    <t>人民调解员培训率每低于1%,扣0.5分，扣完为止</t>
  </si>
  <si>
    <t>案件受理及时性</t>
  </si>
  <si>
    <t>各项案件完成的时间</t>
  </si>
  <si>
    <t>案件受理及时性每低于1%,扣0.5分，扣完为止</t>
  </si>
  <si>
    <t>基层治理风险</t>
  </si>
  <si>
    <t>显著降低</t>
  </si>
  <si>
    <t>反映基层治理风险显著降低</t>
  </si>
  <si>
    <t>符合要求得满分，不符合要求不得分或扣相应分数</t>
  </si>
  <si>
    <t>调解网络</t>
  </si>
  <si>
    <t>更加健全</t>
  </si>
  <si>
    <t>反映调解网络更加健全</t>
  </si>
  <si>
    <t>显著降低得满分，未显著降低不得分</t>
  </si>
  <si>
    <t>≧</t>
  </si>
  <si>
    <t xml:space="preserve">  法律援助经费</t>
  </si>
  <si>
    <t>法律律师案件补贴</t>
  </si>
  <si>
    <t>办案补贴</t>
  </si>
  <si>
    <t>办理法律援助案件数</t>
  </si>
  <si>
    <t>完成民事\刑事300件，认罪认罚100件</t>
  </si>
  <si>
    <t>发放法律援助办案补贴</t>
  </si>
  <si>
    <t>40</t>
  </si>
  <si>
    <t>发放法律援助办案工作人员补贴</t>
  </si>
  <si>
    <t>符合要求得满分，不符合要求不得分或每少1万元，扣0.5分，扣完为止</t>
  </si>
  <si>
    <t>法律援助案件回访达标率</t>
  </si>
  <si>
    <t>法律援助案件回访达标情况</t>
  </si>
  <si>
    <t>法律援助案件回访达标率每低于1%,扣0.5分，扣完为止</t>
  </si>
  <si>
    <t>法律援助办案补贴发放及时率</t>
  </si>
  <si>
    <t>法律援助办案补贴的及时发放</t>
  </si>
  <si>
    <t>法律援助办案补贴发放及时率每低于1%,扣0.5分，扣完为止</t>
  </si>
  <si>
    <t>法律援助案件评查质量合格率</t>
  </si>
  <si>
    <t>法律援助案件评查质量合格情况</t>
  </si>
  <si>
    <t>法律援助案件评查质量合格率每低于1%,扣0.5分，扣完为止</t>
  </si>
  <si>
    <t>维护弱势群众的合法利益</t>
  </si>
  <si>
    <t>提高维护妇女、儿童、残疾人员、未成年人等的合法权益</t>
  </si>
  <si>
    <t>服务对象感受法律公正</t>
  </si>
  <si>
    <t>反映服务对象感受法律公正的有所提高</t>
  </si>
  <si>
    <t>部门公开表23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</si>
  <si>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</si>
  <si>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</si>
  <si>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</si>
  <si>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</si>
  <si>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</si>
  <si>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</si>
  <si>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上级补助收入</t>
  </si>
  <si>
    <t>其他资金</t>
  </si>
  <si>
    <t>计量单位</t>
  </si>
  <si>
    <t>指标解释</t>
  </si>
  <si>
    <t>评（扣）分标准</t>
  </si>
  <si>
    <t>贯彻执行司法行政工作的方针、政策和法律、法规及规章，围绕全县积极发展大局，指导全县法治宣传、行政复议和依法治理、人民调解、社区矫正、安置帮教工作，监督管理律师、公证、基层法律服务、法律援助工作。保障推进司法行政改革重点任务、重点工作，解决基层经费不足的实际困难，保障司法行政机关充分发挥在维护社会稳定中的职能作用。</t>
  </si>
  <si>
    <t>反映基本支出情况</t>
  </si>
  <si>
    <t>反映项目支出情况</t>
  </si>
  <si>
    <t>反映基层司法所规范化建设</t>
  </si>
  <si>
    <t>符合要求得满分，不符合要求不得分或每少1所扣0.5分，扣完为止</t>
  </si>
  <si>
    <t>受理法援案件件数</t>
  </si>
  <si>
    <t>反映受理法援案件件数</t>
  </si>
  <si>
    <t>符合要求得满分，不符合要求不得分或每少1件扣0.5分，扣完为止</t>
  </si>
  <si>
    <t>社矫对象监管人数</t>
  </si>
  <si>
    <t>反映社矫对象监管人数</t>
  </si>
  <si>
    <t>符合要求得满分，不符合要求不得分或每少1人扣0.5分，扣完为止</t>
  </si>
  <si>
    <t>局机关业务用房维修次数</t>
  </si>
  <si>
    <t>反映局机关业务用房维修次数</t>
  </si>
  <si>
    <t>人民调解受理案件数</t>
  </si>
  <si>
    <t>反映人民调解受理案件数</t>
  </si>
  <si>
    <t>符合要求得满分，不符合要求不得分或每少10件扣0.5分，扣完为止</t>
  </si>
  <si>
    <t>国产办公设备置换台数</t>
  </si>
  <si>
    <t>反映国产办公设备置换台数</t>
  </si>
  <si>
    <t>符合要求得满分，不符合要求不得分或每少1台扣0.5分，扣完为止</t>
  </si>
  <si>
    <t>反映发放普法宣传资料</t>
  </si>
  <si>
    <t>符合要求得满分，不符合要求不得分或每少10份，扣0.5分，扣完为止</t>
  </si>
  <si>
    <t>出庭应诉率</t>
  </si>
  <si>
    <t>反映出庭应诉率</t>
  </si>
  <si>
    <t>反映出庭应诉率每低于1%,扣0.5分，扣完为止</t>
  </si>
  <si>
    <t>人民调解案件办结率</t>
  </si>
  <si>
    <t>反映人民调解案件办结率</t>
  </si>
  <si>
    <t>人民调解案件办结率每低于1%,扣0.5分，扣完为止</t>
  </si>
  <si>
    <t>反映设备质量合格率</t>
  </si>
  <si>
    <t>反映工程验收合格率</t>
  </si>
  <si>
    <t>法律援助案件办结率</t>
  </si>
  <si>
    <t>反映法律援助案件办结率</t>
  </si>
  <si>
    <t>法律援助案件办结率每低于1%,扣0.5分，扣完为止</t>
  </si>
  <si>
    <t>工作完成时效</t>
  </si>
  <si>
    <t>2025年度内</t>
  </si>
  <si>
    <t>反映工作完成时效</t>
  </si>
  <si>
    <t>在2025年12月底完成得满分，每多1月完成扣1分，直到扣完为止</t>
  </si>
  <si>
    <t>促进全县经济快速稳定发展</t>
  </si>
  <si>
    <t>效果明显</t>
  </si>
  <si>
    <t>反映促进全县经济快速稳定发展</t>
  </si>
  <si>
    <t>效果明显得满分，效果一般得5分，没效果不得分</t>
  </si>
  <si>
    <t>公民法治意识、政府可信度</t>
  </si>
  <si>
    <t>明显提高</t>
  </si>
  <si>
    <t>反映公民法治意识、政府可信度</t>
  </si>
  <si>
    <t>明显提高得满分，提高效果不明显得5分，没效果不得分</t>
  </si>
  <si>
    <t>化解社会矛盾，维护社会和谐稳定，保障人民群众合法权益，推动“法治临武”建设</t>
  </si>
  <si>
    <t>效果显著</t>
  </si>
  <si>
    <t>效果显著得满分，效果不显著得5分，没效果不得分</t>
  </si>
  <si>
    <t>满意度</t>
  </si>
  <si>
    <t>反映服务对象满意度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</si>
</sst>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3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6"/>
      <name val="SimSun"/>
      <charset val="134"/>
    </font>
    <font>
      <b/>
      <sz val="11"/>
      <name val="SimSun"/>
      <charset val="134"/>
    </font>
    <font>
      <b/>
      <sz val="8"/>
      <name val="SimSun"/>
      <charset val="134"/>
    </font>
    <font>
      <sz val="8"/>
      <name val="SimSun"/>
      <charset val="134"/>
    </font>
    <font>
      <b/>
      <sz val="9"/>
      <name val="SimSun"/>
      <charset val="134"/>
    </font>
    <font>
      <sz val="7"/>
      <color indexed="8"/>
      <name val="宋体"/>
      <charset val="1"/>
      <scheme val="minor"/>
    </font>
    <font>
      <b/>
      <sz val="19"/>
      <name val="SimSun"/>
      <charset val="134"/>
    </font>
    <font>
      <sz val="8"/>
      <color indexed="8"/>
      <name val="宋体"/>
      <charset val="1"/>
      <scheme val="minor"/>
    </font>
    <font>
      <b/>
      <sz val="17"/>
      <name val="SimSun"/>
      <charset val="134"/>
    </font>
    <font>
      <sz val="11"/>
      <name val="宋体"/>
      <charset val="1"/>
      <scheme val="minor"/>
    </font>
    <font>
      <sz val="8"/>
      <name val="宋体"/>
      <charset val="1"/>
      <scheme val="minor"/>
    </font>
    <font>
      <sz val="7"/>
      <name val="SimSun"/>
      <charset val="134"/>
    </font>
    <font>
      <b/>
      <sz val="10"/>
      <name val="SimSun"/>
      <charset val="134"/>
    </font>
    <font>
      <sz val="10"/>
      <name val="SimSun"/>
      <charset val="134"/>
    </font>
    <font>
      <sz val="10"/>
      <color indexed="8"/>
      <name val="宋体"/>
      <charset val="1"/>
      <scheme val="minor"/>
    </font>
    <font>
      <b/>
      <sz val="7"/>
      <name val="SimSun"/>
      <charset val="134"/>
    </font>
    <font>
      <b/>
      <sz val="15"/>
      <name val="SimSun"/>
      <charset val="134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8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2" fillId="0" borderId="0" applyFont="0" applyFill="0" applyBorder="0" applyAlignment="0" applyProtection="0">
      <alignment vertical="center"/>
    </xf>
    <xf numFmtId="44" fontId="22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42" fontId="22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2" fillId="4" borderId="6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9" fillId="0" borderId="7" applyNumberFormat="0" applyFill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5" borderId="9" applyNumberFormat="0" applyAlignment="0" applyProtection="0">
      <alignment vertical="center"/>
    </xf>
    <xf numFmtId="0" fontId="32" fillId="6" borderId="10" applyNumberFormat="0" applyAlignment="0" applyProtection="0">
      <alignment vertical="center"/>
    </xf>
    <xf numFmtId="0" fontId="33" fillId="6" borderId="9" applyNumberFormat="0" applyAlignment="0" applyProtection="0">
      <alignment vertical="center"/>
    </xf>
    <xf numFmtId="0" fontId="34" fillId="7" borderId="11" applyNumberFormat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</cellStyleXfs>
  <cellXfs count="124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4" fontId="5" fillId="0" borderId="2" xfId="0" applyNumberFormat="1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4" fontId="5" fillId="0" borderId="4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right" vertical="center" wrapText="1"/>
    </xf>
    <xf numFmtId="0" fontId="6" fillId="0" borderId="0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right" vertical="center"/>
    </xf>
    <xf numFmtId="0" fontId="1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4" fontId="4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right" vertical="center" wrapText="1"/>
    </xf>
    <xf numFmtId="4" fontId="5" fillId="0" borderId="1" xfId="0" applyNumberFormat="1" applyFont="1" applyFill="1" applyBorder="1" applyAlignment="1">
      <alignment horizontal="righ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9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10" fillId="0" borderId="0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left" vertical="center" wrapText="1"/>
    </xf>
    <xf numFmtId="4" fontId="5" fillId="0" borderId="2" xfId="0" applyNumberFormat="1" applyFont="1" applyBorder="1" applyAlignment="1">
      <alignment vertical="center" wrapText="1"/>
    </xf>
    <xf numFmtId="0" fontId="5" fillId="2" borderId="5" xfId="0" applyFont="1" applyFill="1" applyBorder="1" applyAlignment="1">
      <alignment horizontal="left" vertical="center" wrapText="1" indent="1"/>
    </xf>
    <xf numFmtId="4" fontId="5" fillId="0" borderId="5" xfId="0" applyNumberFormat="1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9" fillId="0" borderId="5" xfId="0" applyFont="1" applyBorder="1">
      <alignment vertical="center"/>
    </xf>
    <xf numFmtId="0" fontId="1" fillId="0" borderId="0" xfId="0" applyFont="1" applyBorder="1" applyAlignment="1">
      <alignment horizontal="right" vertical="center" wrapText="1"/>
    </xf>
    <xf numFmtId="0" fontId="5" fillId="0" borderId="2" xfId="0" applyFont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4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4" fontId="5" fillId="2" borderId="1" xfId="0" applyNumberFormat="1" applyFont="1" applyFill="1" applyBorder="1" applyAlignment="1">
      <alignment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0" fillId="0" borderId="0" xfId="0" applyFont="1" applyFill="1">
      <alignment vertical="center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left" vertical="center" wrapText="1"/>
    </xf>
    <xf numFmtId="4" fontId="4" fillId="0" borderId="1" xfId="0" applyNumberFormat="1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left" vertical="center" wrapText="1"/>
    </xf>
    <xf numFmtId="4" fontId="4" fillId="0" borderId="1" xfId="0" applyNumberFormat="1" applyFont="1" applyFill="1" applyBorder="1" applyAlignment="1">
      <alignment vertical="center" wrapText="1"/>
    </xf>
    <xf numFmtId="0" fontId="11" fillId="0" borderId="0" xfId="0" applyFont="1" applyFill="1">
      <alignment vertical="center"/>
    </xf>
    <xf numFmtId="0" fontId="12" fillId="0" borderId="0" xfId="0" applyFont="1" applyFill="1">
      <alignment vertical="center"/>
    </xf>
    <xf numFmtId="0" fontId="13" fillId="0" borderId="0" xfId="0" applyFont="1" applyBorder="1" applyAlignment="1">
      <alignment vertical="center" wrapText="1"/>
    </xf>
    <xf numFmtId="0" fontId="14" fillId="0" borderId="0" xfId="0" applyFont="1" applyBorder="1" applyAlignment="1">
      <alignment vertical="center" wrapText="1"/>
    </xf>
    <xf numFmtId="0" fontId="14" fillId="0" borderId="0" xfId="0" applyFont="1" applyBorder="1" applyAlignment="1">
      <alignment horizontal="right" vertical="center" wrapText="1"/>
    </xf>
    <xf numFmtId="0" fontId="4" fillId="0" borderId="1" xfId="0" applyFont="1" applyFill="1" applyBorder="1" applyAlignment="1">
      <alignment horizontal="center" vertical="center" wrapText="1"/>
    </xf>
    <xf numFmtId="4" fontId="5" fillId="3" borderId="1" xfId="0" applyNumberFormat="1" applyFont="1" applyFill="1" applyBorder="1" applyAlignment="1">
      <alignment horizontal="right" vertical="center" wrapText="1"/>
    </xf>
    <xf numFmtId="4" fontId="5" fillId="2" borderId="1" xfId="0" applyNumberFormat="1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left" vertical="center" indent="1"/>
    </xf>
    <xf numFmtId="0" fontId="5" fillId="0" borderId="1" xfId="0" applyFont="1" applyFill="1" applyBorder="1" applyAlignment="1">
      <alignment horizontal="left" vertical="center" wrapText="1" indent="1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4" fontId="14" fillId="0" borderId="1" xfId="0" applyNumberFormat="1" applyFont="1" applyBorder="1" applyAlignment="1">
      <alignment vertical="center" wrapText="1"/>
    </xf>
    <xf numFmtId="0" fontId="15" fillId="0" borderId="1" xfId="0" applyFont="1" applyBorder="1" applyAlignment="1">
      <alignment horizontal="left" vertical="center" wrapText="1"/>
    </xf>
    <xf numFmtId="4" fontId="15" fillId="0" borderId="1" xfId="0" applyNumberFormat="1" applyFont="1" applyBorder="1" applyAlignment="1">
      <alignment vertical="center" wrapText="1"/>
    </xf>
    <xf numFmtId="0" fontId="15" fillId="0" borderId="1" xfId="0" applyFont="1" applyFill="1" applyBorder="1" applyAlignment="1">
      <alignment vertical="center" wrapText="1"/>
    </xf>
    <xf numFmtId="0" fontId="15" fillId="0" borderId="1" xfId="0" applyFont="1" applyFill="1" applyBorder="1" applyAlignment="1">
      <alignment horizontal="left" vertical="center" wrapText="1"/>
    </xf>
    <xf numFmtId="4" fontId="15" fillId="0" borderId="1" xfId="0" applyNumberFormat="1" applyFont="1" applyFill="1" applyBorder="1" applyAlignment="1">
      <alignment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left" vertical="center" wrapText="1"/>
    </xf>
    <xf numFmtId="4" fontId="15" fillId="0" borderId="1" xfId="0" applyNumberFormat="1" applyFont="1" applyBorder="1" applyAlignment="1">
      <alignment horizontal="right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left" vertical="center" wrapText="1" indent="1"/>
    </xf>
    <xf numFmtId="0" fontId="15" fillId="0" borderId="1" xfId="0" applyFont="1" applyFill="1" applyBorder="1" applyAlignment="1">
      <alignment horizontal="left" vertical="center" wrapText="1" indent="1"/>
    </xf>
    <xf numFmtId="0" fontId="15" fillId="0" borderId="0" xfId="0" applyFont="1" applyBorder="1" applyAlignment="1">
      <alignment vertical="center" wrapText="1"/>
    </xf>
    <xf numFmtId="0" fontId="16" fillId="0" borderId="0" xfId="0" applyFont="1">
      <alignment vertical="center"/>
    </xf>
    <xf numFmtId="0" fontId="17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vertical="center" wrapText="1"/>
    </xf>
    <xf numFmtId="0" fontId="17" fillId="0" borderId="1" xfId="0" applyFont="1" applyBorder="1" applyAlignment="1">
      <alignment horizontal="left" vertical="center" wrapText="1"/>
    </xf>
    <xf numFmtId="0" fontId="17" fillId="0" borderId="1" xfId="0" applyFont="1" applyFill="1" applyBorder="1" applyAlignment="1">
      <alignment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 wrapText="1" indent="1"/>
    </xf>
    <xf numFmtId="0" fontId="9" fillId="0" borderId="0" xfId="0" applyFont="1" applyFill="1">
      <alignment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left" vertical="center" wrapText="1" indent="2"/>
    </xf>
    <xf numFmtId="0" fontId="5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 wrapText="1"/>
    </xf>
    <xf numFmtId="4" fontId="13" fillId="0" borderId="1" xfId="0" applyNumberFormat="1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4" fontId="13" fillId="0" borderId="1" xfId="0" applyNumberFormat="1" applyFont="1" applyBorder="1" applyAlignment="1">
      <alignment horizontal="right" vertical="center" wrapText="1"/>
    </xf>
    <xf numFmtId="4" fontId="17" fillId="0" borderId="1" xfId="0" applyNumberFormat="1" applyFont="1" applyBorder="1" applyAlignment="1">
      <alignment vertical="center" wrapText="1"/>
    </xf>
    <xf numFmtId="0" fontId="19" fillId="0" borderId="1" xfId="0" applyFont="1" applyBorder="1" applyAlignment="1">
      <alignment horizontal="left" vertical="center" wrapText="1"/>
    </xf>
    <xf numFmtId="0" fontId="20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left" vertical="center" wrapText="1"/>
    </xf>
    <xf numFmtId="0" fontId="20" fillId="2" borderId="1" xfId="0" applyFont="1" applyFill="1" applyBorder="1" applyAlignment="1">
      <alignment horizontal="left" vertical="center" wrapText="1"/>
    </xf>
    <xf numFmtId="0" fontId="21" fillId="0" borderId="0" xfId="0" applyFont="1" applyBorder="1" applyAlignment="1">
      <alignment horizontal="center" vertical="center" wrapText="1"/>
    </xf>
    <xf numFmtId="0" fontId="18" fillId="0" borderId="0" xfId="0" applyFont="1" applyBorder="1" applyAlignment="1">
      <alignment vertical="center" wrapText="1"/>
    </xf>
    <xf numFmtId="0" fontId="18" fillId="0" borderId="0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tyles" Target="styles.xml"/><Relationship Id="rId27" Type="http://schemas.openxmlformats.org/officeDocument/2006/relationships/sharedStrings" Target="sharedString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A1" sqref="A1:I1"/>
    </sheetView>
  </sheetViews>
  <sheetFormatPr defaultColWidth="10" defaultRowHeight="13.5" outlineLevelRow="7"/>
  <cols>
    <col min="1" max="1" width="3.66666666666667" customWidth="1"/>
    <col min="2" max="2" width="3.8" customWidth="1"/>
    <col min="3" max="3" width="4.61666666666667" customWidth="1"/>
    <col min="4" max="4" width="19.2666666666667" customWidth="1"/>
    <col min="5" max="10" width="9.76666666666667" customWidth="1"/>
  </cols>
  <sheetData>
    <row r="1" ht="64.05" customHeight="1" spans="1:9">
      <c r="A1" s="121" t="s">
        <v>0</v>
      </c>
      <c r="B1" s="121"/>
      <c r="C1" s="121"/>
      <c r="D1" s="121"/>
      <c r="E1" s="121"/>
      <c r="F1" s="121"/>
      <c r="G1" s="121"/>
      <c r="H1" s="121"/>
      <c r="I1" s="121"/>
    </row>
    <row r="2" ht="20.35" customHeight="1" spans="1:9">
      <c r="A2" s="26"/>
      <c r="B2" s="26"/>
      <c r="C2" s="26"/>
      <c r="D2" s="26"/>
      <c r="E2" s="26"/>
      <c r="F2" s="26"/>
      <c r="G2" s="26"/>
      <c r="H2" s="26"/>
      <c r="I2" s="26"/>
    </row>
    <row r="3" ht="18.8" customHeight="1" spans="1:9">
      <c r="A3" s="26"/>
      <c r="B3" s="26"/>
      <c r="C3" s="26"/>
      <c r="D3" s="26"/>
      <c r="E3" s="26"/>
      <c r="F3" s="26"/>
      <c r="G3" s="26"/>
      <c r="H3" s="26"/>
      <c r="I3" s="26"/>
    </row>
    <row r="4" ht="34.65" customHeight="1" spans="1:9">
      <c r="A4" s="122"/>
      <c r="B4" s="123"/>
      <c r="C4" s="2"/>
      <c r="D4" s="122" t="s">
        <v>1</v>
      </c>
      <c r="E4" s="123" t="s">
        <v>2</v>
      </c>
      <c r="F4" s="123"/>
      <c r="G4" s="123"/>
      <c r="H4" s="123"/>
      <c r="I4" s="2"/>
    </row>
    <row r="5" ht="47.45" customHeight="1" spans="1:9">
      <c r="A5" s="122"/>
      <c r="B5" s="123"/>
      <c r="C5" s="2"/>
      <c r="D5" s="122" t="s">
        <v>3</v>
      </c>
      <c r="E5" s="123" t="s">
        <v>4</v>
      </c>
      <c r="F5" s="123"/>
      <c r="G5" s="123"/>
      <c r="H5" s="123"/>
      <c r="I5" s="2"/>
    </row>
    <row r="6" ht="14.3" customHeight="1"/>
    <row r="7" ht="14.3" customHeight="1"/>
    <row r="8" ht="14.3" customHeight="1" spans="4:4">
      <c r="D8" s="2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2"/>
  <sheetViews>
    <sheetView zoomScale="120" zoomScaleNormal="120" workbookViewId="0">
      <pane ySplit="5" topLeftCell="A6" activePane="bottomLeft" state="frozen"/>
      <selection/>
      <selection pane="bottomLeft" activeCell="C36" sqref="C36"/>
    </sheetView>
  </sheetViews>
  <sheetFormatPr defaultColWidth="10" defaultRowHeight="13.5" outlineLevelCol="4"/>
  <cols>
    <col min="1" max="1" width="15.875" customWidth="1"/>
    <col min="2" max="2" width="26.7333333333333" customWidth="1"/>
    <col min="3" max="3" width="14.6583333333333" customWidth="1"/>
    <col min="4" max="4" width="18.5916666666667" customWidth="1"/>
    <col min="5" max="5" width="16.4166666666667" customWidth="1"/>
  </cols>
  <sheetData>
    <row r="1" ht="16.55" customHeight="1" spans="1:5">
      <c r="A1" s="2"/>
      <c r="B1" s="2"/>
      <c r="C1" s="2"/>
      <c r="D1" s="2"/>
      <c r="E1" s="48" t="s">
        <v>318</v>
      </c>
    </row>
    <row r="2" ht="35.4" customHeight="1" spans="1:5">
      <c r="A2" s="41" t="s">
        <v>14</v>
      </c>
      <c r="B2" s="41"/>
      <c r="C2" s="41"/>
      <c r="D2" s="41"/>
      <c r="E2" s="41"/>
    </row>
    <row r="3" ht="18.05" customHeight="1" spans="1:5">
      <c r="A3" s="67" t="s">
        <v>31</v>
      </c>
      <c r="B3" s="67"/>
      <c r="C3" s="67"/>
      <c r="D3" s="67"/>
      <c r="E3" s="68" t="s">
        <v>319</v>
      </c>
    </row>
    <row r="4" s="21" customFormat="1" ht="28" customHeight="1" spans="1:5">
      <c r="A4" s="69" t="s">
        <v>320</v>
      </c>
      <c r="B4" s="69"/>
      <c r="C4" s="69" t="s">
        <v>321</v>
      </c>
      <c r="D4" s="69"/>
      <c r="E4" s="69"/>
    </row>
    <row r="5" s="21" customFormat="1" ht="22.8" customHeight="1" spans="1:5">
      <c r="A5" s="20" t="s">
        <v>162</v>
      </c>
      <c r="B5" s="20" t="s">
        <v>163</v>
      </c>
      <c r="C5" s="20" t="s">
        <v>137</v>
      </c>
      <c r="D5" s="20" t="s">
        <v>282</v>
      </c>
      <c r="E5" s="20" t="s">
        <v>283</v>
      </c>
    </row>
    <row r="6" s="21" customFormat="1" ht="26.45" customHeight="1" spans="1:5">
      <c r="A6" s="51" t="s">
        <v>322</v>
      </c>
      <c r="B6" s="51" t="s">
        <v>260</v>
      </c>
      <c r="C6" s="70">
        <f t="shared" ref="C6:C17" si="0">D6</f>
        <v>650.105</v>
      </c>
      <c r="D6" s="71">
        <f>SUM(D7:D17)</f>
        <v>650.105</v>
      </c>
      <c r="E6" s="71"/>
    </row>
    <row r="7" s="21" customFormat="1" ht="26.45" customHeight="1" spans="1:5">
      <c r="A7" s="62" t="s">
        <v>323</v>
      </c>
      <c r="B7" s="62" t="s">
        <v>324</v>
      </c>
      <c r="C7" s="34">
        <f t="shared" si="0"/>
        <v>206.21</v>
      </c>
      <c r="D7" s="34">
        <f>73.29+105.32+13.06+12.64+(1.52+2.28)/2</f>
        <v>206.21</v>
      </c>
      <c r="E7" s="34"/>
    </row>
    <row r="8" s="21" customFormat="1" ht="26.45" customHeight="1" spans="1:5">
      <c r="A8" s="62" t="s">
        <v>325</v>
      </c>
      <c r="B8" s="62" t="s">
        <v>326</v>
      </c>
      <c r="C8" s="34">
        <f t="shared" si="0"/>
        <v>133.3</v>
      </c>
      <c r="D8" s="34">
        <v>133.3</v>
      </c>
      <c r="E8" s="34"/>
    </row>
    <row r="9" s="21" customFormat="1" ht="26.45" customHeight="1" spans="1:5">
      <c r="A9" s="62" t="s">
        <v>327</v>
      </c>
      <c r="B9" s="62" t="s">
        <v>328</v>
      </c>
      <c r="C9" s="34">
        <f t="shared" si="0"/>
        <v>17.19</v>
      </c>
      <c r="D9" s="34">
        <f>17.03+0.32/2</f>
        <v>17.19</v>
      </c>
      <c r="E9" s="34"/>
    </row>
    <row r="10" s="21" customFormat="1" ht="26.45" customHeight="1" spans="1:5">
      <c r="A10" s="72">
        <v>30106</v>
      </c>
      <c r="B10" s="73" t="s">
        <v>329</v>
      </c>
      <c r="C10" s="34">
        <f t="shared" si="0"/>
        <v>15.66</v>
      </c>
      <c r="D10" s="34">
        <f>15.48+0.36/2</f>
        <v>15.66</v>
      </c>
      <c r="E10" s="34"/>
    </row>
    <row r="11" s="21" customFormat="1" ht="26.45" customHeight="1" spans="1:5">
      <c r="A11" s="62" t="s">
        <v>330</v>
      </c>
      <c r="B11" s="62" t="s">
        <v>331</v>
      </c>
      <c r="C11" s="34">
        <f t="shared" si="0"/>
        <v>9.73</v>
      </c>
      <c r="D11" s="34">
        <f>5.77+2.87+(1.46+0.72)/2</f>
        <v>9.73</v>
      </c>
      <c r="E11" s="34"/>
    </row>
    <row r="12" s="21" customFormat="1" ht="26.45" customHeight="1" spans="1:5">
      <c r="A12" s="62" t="s">
        <v>332</v>
      </c>
      <c r="B12" s="62" t="s">
        <v>333</v>
      </c>
      <c r="C12" s="34">
        <f t="shared" si="0"/>
        <v>58.625</v>
      </c>
      <c r="D12" s="34">
        <f>58.12+1.01/2</f>
        <v>58.625</v>
      </c>
      <c r="E12" s="34"/>
    </row>
    <row r="13" s="21" customFormat="1" ht="26.45" customHeight="1" spans="1:5">
      <c r="A13" s="62" t="s">
        <v>334</v>
      </c>
      <c r="B13" s="62" t="s">
        <v>335</v>
      </c>
      <c r="C13" s="34">
        <f t="shared" si="0"/>
        <v>0.25</v>
      </c>
      <c r="D13" s="34">
        <f>0.5/2</f>
        <v>0.25</v>
      </c>
      <c r="E13" s="34"/>
    </row>
    <row r="14" s="21" customFormat="1" ht="26.45" customHeight="1" spans="1:5">
      <c r="A14" s="62" t="s">
        <v>336</v>
      </c>
      <c r="B14" s="62" t="s">
        <v>337</v>
      </c>
      <c r="C14" s="34">
        <f t="shared" si="0"/>
        <v>31.15</v>
      </c>
      <c r="D14" s="34">
        <f>30.88+0.54/2</f>
        <v>31.15</v>
      </c>
      <c r="E14" s="34"/>
    </row>
    <row r="15" s="21" customFormat="1" ht="26.45" customHeight="1" spans="1:5">
      <c r="A15" s="62" t="s">
        <v>338</v>
      </c>
      <c r="B15" s="62" t="s">
        <v>339</v>
      </c>
      <c r="C15" s="34">
        <f t="shared" si="0"/>
        <v>5.86</v>
      </c>
      <c r="D15" s="34">
        <f>3.27+2.54+(0.06+0.04)/2</f>
        <v>5.86</v>
      </c>
      <c r="E15" s="34"/>
    </row>
    <row r="16" s="21" customFormat="1" ht="26.45" customHeight="1" spans="1:5">
      <c r="A16" s="62" t="s">
        <v>340</v>
      </c>
      <c r="B16" s="62" t="s">
        <v>341</v>
      </c>
      <c r="C16" s="34">
        <f t="shared" si="0"/>
        <v>51.8</v>
      </c>
      <c r="D16" s="34">
        <f>51.33+0.94/2</f>
        <v>51.8</v>
      </c>
      <c r="E16" s="34"/>
    </row>
    <row r="17" s="21" customFormat="1" ht="26.45" customHeight="1" spans="1:5">
      <c r="A17" s="62" t="s">
        <v>342</v>
      </c>
      <c r="B17" s="62" t="s">
        <v>343</v>
      </c>
      <c r="C17" s="34">
        <f t="shared" si="0"/>
        <v>120.33</v>
      </c>
      <c r="D17" s="34">
        <f>17.4+10.3+91.65+1.96/2</f>
        <v>120.33</v>
      </c>
      <c r="E17" s="34"/>
    </row>
    <row r="18" s="21" customFormat="1" ht="26.45" customHeight="1" spans="1:5">
      <c r="A18" s="51" t="s">
        <v>344</v>
      </c>
      <c r="B18" s="51" t="s">
        <v>345</v>
      </c>
      <c r="C18" s="70">
        <f t="shared" ref="C18:C28" si="1">E18</f>
        <v>108.96</v>
      </c>
      <c r="D18" s="71"/>
      <c r="E18" s="71">
        <f>SUM(E19:E28)</f>
        <v>108.96</v>
      </c>
    </row>
    <row r="19" s="21" customFormat="1" ht="26.45" customHeight="1" spans="1:5">
      <c r="A19" s="62" t="s">
        <v>346</v>
      </c>
      <c r="B19" s="62" t="s">
        <v>347</v>
      </c>
      <c r="C19" s="34">
        <f t="shared" si="1"/>
        <v>7</v>
      </c>
      <c r="D19" s="34"/>
      <c r="E19" s="34">
        <v>7</v>
      </c>
    </row>
    <row r="20" s="21" customFormat="1" ht="26.45" customHeight="1" spans="1:5">
      <c r="A20" s="62" t="s">
        <v>348</v>
      </c>
      <c r="B20" s="62" t="s">
        <v>349</v>
      </c>
      <c r="C20" s="34">
        <f t="shared" si="1"/>
        <v>5</v>
      </c>
      <c r="D20" s="34"/>
      <c r="E20" s="34">
        <v>5</v>
      </c>
    </row>
    <row r="21" s="21" customFormat="1" ht="26.45" customHeight="1" spans="1:5">
      <c r="A21" s="62" t="s">
        <v>350</v>
      </c>
      <c r="B21" s="62" t="s">
        <v>351</v>
      </c>
      <c r="C21" s="34">
        <f t="shared" si="1"/>
        <v>13</v>
      </c>
      <c r="D21" s="34"/>
      <c r="E21" s="34">
        <v>13</v>
      </c>
    </row>
    <row r="22" s="21" customFormat="1" ht="26.45" customHeight="1" spans="1:5">
      <c r="A22" s="62" t="s">
        <v>352</v>
      </c>
      <c r="B22" s="62" t="s">
        <v>353</v>
      </c>
      <c r="C22" s="34">
        <f t="shared" si="1"/>
        <v>5</v>
      </c>
      <c r="D22" s="34"/>
      <c r="E22" s="34">
        <v>5</v>
      </c>
    </row>
    <row r="23" s="21" customFormat="1" ht="26.45" customHeight="1" spans="1:5">
      <c r="A23" s="62" t="s">
        <v>354</v>
      </c>
      <c r="B23" s="62" t="s">
        <v>355</v>
      </c>
      <c r="C23" s="34">
        <f t="shared" si="1"/>
        <v>0</v>
      </c>
      <c r="D23" s="34"/>
      <c r="E23" s="34"/>
    </row>
    <row r="24" s="21" customFormat="1" ht="26.45" customHeight="1" spans="1:5">
      <c r="A24" s="62" t="s">
        <v>356</v>
      </c>
      <c r="B24" s="62" t="s">
        <v>357</v>
      </c>
      <c r="C24" s="34">
        <f t="shared" si="1"/>
        <v>6</v>
      </c>
      <c r="D24" s="34"/>
      <c r="E24" s="34">
        <v>6</v>
      </c>
    </row>
    <row r="25" s="21" customFormat="1" ht="26.45" customHeight="1" spans="1:5">
      <c r="A25" s="62" t="s">
        <v>358</v>
      </c>
      <c r="B25" s="62" t="s">
        <v>359</v>
      </c>
      <c r="C25" s="34">
        <f t="shared" si="1"/>
        <v>16</v>
      </c>
      <c r="D25" s="34"/>
      <c r="E25" s="34">
        <v>16</v>
      </c>
    </row>
    <row r="26" s="21" customFormat="1" ht="26.45" customHeight="1" spans="1:5">
      <c r="A26" s="62" t="s">
        <v>360</v>
      </c>
      <c r="B26" s="62" t="s">
        <v>361</v>
      </c>
      <c r="C26" s="34">
        <f t="shared" si="1"/>
        <v>4.8</v>
      </c>
      <c r="D26" s="34"/>
      <c r="E26" s="34">
        <v>4.8</v>
      </c>
    </row>
    <row r="27" s="21" customFormat="1" ht="26.45" customHeight="1" spans="1:5">
      <c r="A27" s="62" t="s">
        <v>362</v>
      </c>
      <c r="B27" s="62" t="s">
        <v>363</v>
      </c>
      <c r="C27" s="34">
        <f t="shared" si="1"/>
        <v>30.66</v>
      </c>
      <c r="D27" s="34"/>
      <c r="E27" s="34">
        <v>30.66</v>
      </c>
    </row>
    <row r="28" s="21" customFormat="1" ht="26.45" customHeight="1" spans="1:5">
      <c r="A28" s="62" t="s">
        <v>364</v>
      </c>
      <c r="B28" s="62" t="s">
        <v>365</v>
      </c>
      <c r="C28" s="34">
        <f t="shared" si="1"/>
        <v>21.5</v>
      </c>
      <c r="D28" s="34"/>
      <c r="E28" s="34">
        <v>21.5</v>
      </c>
    </row>
    <row r="29" s="21" customFormat="1" ht="26.45" customHeight="1" spans="1:5">
      <c r="A29" s="51" t="s">
        <v>366</v>
      </c>
      <c r="B29" s="51" t="s">
        <v>242</v>
      </c>
      <c r="C29" s="70">
        <f>D29</f>
        <v>2.79</v>
      </c>
      <c r="D29" s="71">
        <f>D30</f>
        <v>2.79</v>
      </c>
      <c r="E29" s="71"/>
    </row>
    <row r="30" s="21" customFormat="1" ht="26.45" customHeight="1" spans="1:5">
      <c r="A30" s="62" t="s">
        <v>367</v>
      </c>
      <c r="B30" s="62" t="s">
        <v>368</v>
      </c>
      <c r="C30" s="34">
        <f>D30</f>
        <v>2.79</v>
      </c>
      <c r="D30" s="34">
        <v>2.79</v>
      </c>
      <c r="E30" s="34"/>
    </row>
    <row r="31" s="21" customFormat="1" ht="21" customHeight="1" spans="1:5">
      <c r="A31" s="69" t="s">
        <v>369</v>
      </c>
      <c r="B31" s="69"/>
      <c r="C31" s="61">
        <f>C6+C18+C29</f>
        <v>761.855</v>
      </c>
      <c r="D31" s="61">
        <f>D29+D6</f>
        <v>652.895</v>
      </c>
      <c r="E31" s="61">
        <f>E18</f>
        <v>108.96</v>
      </c>
    </row>
    <row r="32" ht="14.3" customHeight="1" spans="1:5">
      <c r="A32" s="13" t="s">
        <v>317</v>
      </c>
      <c r="B32" s="13"/>
      <c r="C32" s="13"/>
      <c r="D32" s="13"/>
      <c r="E32" s="13"/>
    </row>
  </sheetData>
  <mergeCells count="6">
    <mergeCell ref="A2:E2"/>
    <mergeCell ref="A3:D3"/>
    <mergeCell ref="A4:B4"/>
    <mergeCell ref="C4:E4"/>
    <mergeCell ref="A31:B31"/>
    <mergeCell ref="A32:B32"/>
  </mergeCells>
  <pageMargins left="0.0780000016093254" right="0.0780000016093254" top="0.0780000016093254" bottom="0.0780000016093254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6"/>
  <sheetViews>
    <sheetView zoomScale="140" zoomScaleNormal="140" topLeftCell="D1" workbookViewId="0">
      <selection activeCell="G17" sqref="G17"/>
    </sheetView>
  </sheetViews>
  <sheetFormatPr defaultColWidth="10" defaultRowHeight="13.5"/>
  <cols>
    <col min="1" max="1" width="4.34166666666667" customWidth="1"/>
    <col min="2" max="2" width="4.75" customWidth="1"/>
    <col min="3" max="3" width="5.425" customWidth="1"/>
    <col min="4" max="4" width="9.63333333333333" customWidth="1"/>
    <col min="5" max="5" width="22.675" customWidth="1"/>
    <col min="6" max="6" width="10.8916666666667" customWidth="1"/>
    <col min="7" max="7" width="10.35" customWidth="1"/>
    <col min="8" max="8" width="13.125" customWidth="1"/>
    <col min="9" max="9" width="10.2583333333333" customWidth="1"/>
    <col min="10" max="10" width="9.09166666666667" customWidth="1"/>
    <col min="11" max="11" width="10.2583333333333" customWidth="1"/>
    <col min="12" max="12" width="12.4833333333333" customWidth="1"/>
    <col min="13" max="13" width="9.63333333333333" customWidth="1"/>
    <col min="14" max="14" width="9.90833333333333" customWidth="1"/>
    <col min="15" max="15" width="9.76666666666667" customWidth="1"/>
  </cols>
  <sheetData>
    <row r="1" ht="14.3" customHeight="1" spans="1:14">
      <c r="A1" s="2"/>
      <c r="M1" s="48" t="s">
        <v>370</v>
      </c>
      <c r="N1" s="48"/>
    </row>
    <row r="2" ht="39.15" customHeight="1" spans="1:14">
      <c r="A2" s="41" t="s">
        <v>15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</row>
    <row r="3" ht="18.05" customHeight="1" spans="1:14">
      <c r="A3" s="26" t="s">
        <v>31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18" t="s">
        <v>32</v>
      </c>
      <c r="N3" s="18"/>
    </row>
    <row r="4" ht="18" customHeight="1" spans="1:14">
      <c r="A4" s="5" t="s">
        <v>161</v>
      </c>
      <c r="B4" s="5"/>
      <c r="C4" s="5"/>
      <c r="D4" s="5" t="s">
        <v>231</v>
      </c>
      <c r="E4" s="5" t="s">
        <v>232</v>
      </c>
      <c r="F4" s="5" t="s">
        <v>259</v>
      </c>
      <c r="G4" s="5" t="s">
        <v>234</v>
      </c>
      <c r="H4" s="5"/>
      <c r="I4" s="5"/>
      <c r="J4" s="5"/>
      <c r="K4" s="5"/>
      <c r="L4" s="5" t="s">
        <v>238</v>
      </c>
      <c r="M4" s="5"/>
      <c r="N4" s="5"/>
    </row>
    <row r="5" ht="26" customHeight="1" spans="1:14">
      <c r="A5" s="5" t="s">
        <v>169</v>
      </c>
      <c r="B5" s="5" t="s">
        <v>170</v>
      </c>
      <c r="C5" s="5" t="s">
        <v>171</v>
      </c>
      <c r="D5" s="5"/>
      <c r="E5" s="5"/>
      <c r="F5" s="5"/>
      <c r="G5" s="5" t="s">
        <v>137</v>
      </c>
      <c r="H5" s="5" t="s">
        <v>371</v>
      </c>
      <c r="I5" s="5" t="s">
        <v>372</v>
      </c>
      <c r="J5" s="5" t="s">
        <v>373</v>
      </c>
      <c r="K5" s="5" t="s">
        <v>374</v>
      </c>
      <c r="L5" s="5" t="s">
        <v>137</v>
      </c>
      <c r="M5" s="5" t="s">
        <v>260</v>
      </c>
      <c r="N5" s="5" t="s">
        <v>375</v>
      </c>
    </row>
    <row r="6" ht="19.9" customHeight="1" spans="1:14">
      <c r="A6" s="29"/>
      <c r="B6" s="29"/>
      <c r="C6" s="29"/>
      <c r="D6" s="29"/>
      <c r="E6" s="29" t="s">
        <v>137</v>
      </c>
      <c r="F6" s="57">
        <f t="shared" ref="F6:K6" si="0">F7</f>
        <v>650.11</v>
      </c>
      <c r="G6" s="57">
        <f t="shared" si="0"/>
        <v>650.11</v>
      </c>
      <c r="H6" s="57">
        <f t="shared" si="0"/>
        <v>366.43</v>
      </c>
      <c r="I6" s="57">
        <f t="shared" si="0"/>
        <v>95.89</v>
      </c>
      <c r="J6" s="57">
        <f t="shared" si="0"/>
        <v>51.8</v>
      </c>
      <c r="K6" s="57">
        <f t="shared" si="0"/>
        <v>135.99</v>
      </c>
      <c r="L6" s="57"/>
      <c r="M6" s="57"/>
      <c r="N6" s="57"/>
    </row>
    <row r="7" ht="19.9" customHeight="1" spans="1:14">
      <c r="A7" s="29"/>
      <c r="B7" s="29"/>
      <c r="C7" s="29"/>
      <c r="D7" s="27" t="s">
        <v>156</v>
      </c>
      <c r="E7" s="27" t="s">
        <v>157</v>
      </c>
      <c r="F7" s="57">
        <f t="shared" ref="F7:K7" si="1">F8</f>
        <v>650.11</v>
      </c>
      <c r="G7" s="57">
        <f t="shared" si="1"/>
        <v>650.11</v>
      </c>
      <c r="H7" s="57">
        <f t="shared" si="1"/>
        <v>366.43</v>
      </c>
      <c r="I7" s="57">
        <f t="shared" si="1"/>
        <v>95.89</v>
      </c>
      <c r="J7" s="57">
        <f t="shared" si="1"/>
        <v>51.8</v>
      </c>
      <c r="K7" s="57">
        <f t="shared" si="1"/>
        <v>135.99</v>
      </c>
      <c r="L7" s="57"/>
      <c r="M7" s="57"/>
      <c r="N7" s="57"/>
    </row>
    <row r="8" s="58" customFormat="1" ht="19.9" customHeight="1" spans="1:14">
      <c r="A8" s="59"/>
      <c r="B8" s="59"/>
      <c r="C8" s="59"/>
      <c r="D8" s="60" t="s">
        <v>158</v>
      </c>
      <c r="E8" s="60" t="s">
        <v>159</v>
      </c>
      <c r="F8" s="61">
        <f t="shared" ref="F8:K8" si="2">SUM(F9:F15)</f>
        <v>650.11</v>
      </c>
      <c r="G8" s="61">
        <f t="shared" si="2"/>
        <v>650.11</v>
      </c>
      <c r="H8" s="61">
        <f t="shared" si="2"/>
        <v>366.43</v>
      </c>
      <c r="I8" s="61">
        <f t="shared" si="2"/>
        <v>95.89</v>
      </c>
      <c r="J8" s="61">
        <f t="shared" si="2"/>
        <v>51.8</v>
      </c>
      <c r="K8" s="61">
        <f t="shared" si="2"/>
        <v>135.99</v>
      </c>
      <c r="L8" s="61"/>
      <c r="M8" s="61"/>
      <c r="N8" s="61"/>
    </row>
    <row r="9" s="58" customFormat="1" ht="19.9" customHeight="1" spans="1:14">
      <c r="A9" s="20" t="s">
        <v>173</v>
      </c>
      <c r="B9" s="20" t="s">
        <v>176</v>
      </c>
      <c r="C9" s="20" t="s">
        <v>179</v>
      </c>
      <c r="D9" s="62" t="s">
        <v>248</v>
      </c>
      <c r="E9" s="30" t="s">
        <v>249</v>
      </c>
      <c r="F9" s="31">
        <f>G9+L9</f>
        <v>502.42</v>
      </c>
      <c r="G9" s="31">
        <f>SUM(H9:K9)</f>
        <v>502.42</v>
      </c>
      <c r="H9" s="34">
        <f>356.7+9.73</f>
        <v>366.43</v>
      </c>
      <c r="I9" s="34"/>
      <c r="J9" s="34"/>
      <c r="K9" s="34">
        <f>120.33+15.66</f>
        <v>135.99</v>
      </c>
      <c r="L9" s="31"/>
      <c r="M9" s="34"/>
      <c r="N9" s="34"/>
    </row>
    <row r="10" s="58" customFormat="1" ht="19.9" customHeight="1" spans="1:14">
      <c r="A10" s="20" t="s">
        <v>187</v>
      </c>
      <c r="B10" s="20" t="s">
        <v>190</v>
      </c>
      <c r="C10" s="20" t="s">
        <v>190</v>
      </c>
      <c r="D10" s="62" t="s">
        <v>248</v>
      </c>
      <c r="E10" s="30" t="s">
        <v>250</v>
      </c>
      <c r="F10" s="31">
        <f t="shared" ref="F10:F15" si="3">G10+L10</f>
        <v>58.63</v>
      </c>
      <c r="G10" s="31">
        <f t="shared" ref="G10:G15" si="4">SUM(H10:K10)</f>
        <v>58.63</v>
      </c>
      <c r="H10" s="34"/>
      <c r="I10" s="34">
        <v>58.63</v>
      </c>
      <c r="J10" s="34"/>
      <c r="K10" s="34"/>
      <c r="L10" s="31"/>
      <c r="M10" s="34"/>
      <c r="N10" s="34"/>
    </row>
    <row r="11" s="58" customFormat="1" ht="19.9" customHeight="1" spans="1:14">
      <c r="A11" s="20" t="s">
        <v>187</v>
      </c>
      <c r="B11" s="20" t="s">
        <v>190</v>
      </c>
      <c r="C11" s="20" t="s">
        <v>176</v>
      </c>
      <c r="D11" s="62" t="s">
        <v>248</v>
      </c>
      <c r="E11" s="30" t="s">
        <v>251</v>
      </c>
      <c r="F11" s="31">
        <f t="shared" si="3"/>
        <v>0.25</v>
      </c>
      <c r="G11" s="31">
        <f t="shared" si="4"/>
        <v>0.25</v>
      </c>
      <c r="H11" s="34"/>
      <c r="I11" s="34">
        <v>0.25</v>
      </c>
      <c r="J11" s="34"/>
      <c r="K11" s="34"/>
      <c r="L11" s="31"/>
      <c r="M11" s="34"/>
      <c r="N11" s="34"/>
    </row>
    <row r="12" s="58" customFormat="1" ht="19.9" customHeight="1" spans="1:14">
      <c r="A12" s="20" t="s">
        <v>187</v>
      </c>
      <c r="B12" s="20" t="s">
        <v>208</v>
      </c>
      <c r="C12" s="20" t="s">
        <v>179</v>
      </c>
      <c r="D12" s="62" t="s">
        <v>248</v>
      </c>
      <c r="E12" s="30" t="s">
        <v>254</v>
      </c>
      <c r="F12" s="31">
        <f t="shared" si="3"/>
        <v>2.56</v>
      </c>
      <c r="G12" s="31">
        <f t="shared" si="4"/>
        <v>2.56</v>
      </c>
      <c r="H12" s="34"/>
      <c r="I12" s="34">
        <v>2.56</v>
      </c>
      <c r="J12" s="34"/>
      <c r="K12" s="34"/>
      <c r="L12" s="31"/>
      <c r="M12" s="34"/>
      <c r="N12" s="34"/>
    </row>
    <row r="13" s="58" customFormat="1" ht="19.9" customHeight="1" spans="1:14">
      <c r="A13" s="20" t="s">
        <v>187</v>
      </c>
      <c r="B13" s="20" t="s">
        <v>208</v>
      </c>
      <c r="C13" s="20" t="s">
        <v>213</v>
      </c>
      <c r="D13" s="62" t="s">
        <v>248</v>
      </c>
      <c r="E13" s="30" t="s">
        <v>255</v>
      </c>
      <c r="F13" s="31">
        <f t="shared" si="3"/>
        <v>3.3</v>
      </c>
      <c r="G13" s="31">
        <f t="shared" si="4"/>
        <v>3.3</v>
      </c>
      <c r="H13" s="34"/>
      <c r="I13" s="34">
        <v>3.3</v>
      </c>
      <c r="J13" s="34"/>
      <c r="K13" s="34"/>
      <c r="L13" s="31"/>
      <c r="M13" s="34"/>
      <c r="N13" s="34"/>
    </row>
    <row r="14" s="58" customFormat="1" ht="19.9" customHeight="1" spans="1:14">
      <c r="A14" s="20" t="s">
        <v>216</v>
      </c>
      <c r="B14" s="20" t="s">
        <v>202</v>
      </c>
      <c r="C14" s="20" t="s">
        <v>179</v>
      </c>
      <c r="D14" s="62" t="s">
        <v>248</v>
      </c>
      <c r="E14" s="30" t="s">
        <v>256</v>
      </c>
      <c r="F14" s="31">
        <f t="shared" si="3"/>
        <v>31.15</v>
      </c>
      <c r="G14" s="31">
        <f t="shared" si="4"/>
        <v>31.15</v>
      </c>
      <c r="H14" s="34"/>
      <c r="I14" s="34">
        <v>31.15</v>
      </c>
      <c r="J14" s="34"/>
      <c r="K14" s="34"/>
      <c r="L14" s="31"/>
      <c r="M14" s="34"/>
      <c r="N14" s="34"/>
    </row>
    <row r="15" s="58" customFormat="1" ht="19.9" customHeight="1" spans="1:14">
      <c r="A15" s="20" t="s">
        <v>223</v>
      </c>
      <c r="B15" s="20" t="s">
        <v>213</v>
      </c>
      <c r="C15" s="20" t="s">
        <v>179</v>
      </c>
      <c r="D15" s="62" t="s">
        <v>248</v>
      </c>
      <c r="E15" s="30" t="s">
        <v>257</v>
      </c>
      <c r="F15" s="31">
        <f t="shared" si="3"/>
        <v>51.8</v>
      </c>
      <c r="G15" s="31">
        <f t="shared" si="4"/>
        <v>51.8</v>
      </c>
      <c r="H15" s="34"/>
      <c r="I15" s="34"/>
      <c r="J15" s="34">
        <v>51.8</v>
      </c>
      <c r="K15" s="34"/>
      <c r="L15" s="31"/>
      <c r="M15" s="34"/>
      <c r="N15" s="34"/>
    </row>
    <row r="16" ht="14.3" customHeight="1" spans="1:5">
      <c r="A16" s="66" t="s">
        <v>317</v>
      </c>
      <c r="B16" s="66"/>
      <c r="C16" s="66"/>
      <c r="D16" s="66"/>
      <c r="E16" s="66"/>
    </row>
  </sheetData>
  <mergeCells count="11">
    <mergeCell ref="M1:N1"/>
    <mergeCell ref="A2:N2"/>
    <mergeCell ref="A3:L3"/>
    <mergeCell ref="M3:N3"/>
    <mergeCell ref="A4:C4"/>
    <mergeCell ref="G4:K4"/>
    <mergeCell ref="L4:N4"/>
    <mergeCell ref="A16:E16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6"/>
  <sheetViews>
    <sheetView zoomScale="140" zoomScaleNormal="140" topLeftCell="E4" workbookViewId="0">
      <selection activeCell="X8" sqref="X8"/>
    </sheetView>
  </sheetViews>
  <sheetFormatPr defaultColWidth="10" defaultRowHeight="13.5"/>
  <cols>
    <col min="1" max="1" width="4.20833333333333" customWidth="1"/>
    <col min="2" max="2" width="4.475" customWidth="1"/>
    <col min="3" max="3" width="4.61666666666667" customWidth="1"/>
    <col min="4" max="4" width="7.94166666666667" customWidth="1"/>
    <col min="5" max="5" width="20.0833333333333" customWidth="1"/>
    <col min="6" max="6" width="6.50833333333333" customWidth="1"/>
    <col min="7" max="7" width="5.98333333333333" customWidth="1"/>
    <col min="8" max="8" width="5.625" customWidth="1"/>
    <col min="9" max="9" width="5.89166666666667" customWidth="1"/>
    <col min="10" max="10" width="5.45" customWidth="1"/>
    <col min="11" max="11" width="5.88333333333333" customWidth="1"/>
    <col min="12" max="12" width="5.89166666666667" customWidth="1"/>
    <col min="13" max="13" width="8.275" customWidth="1"/>
    <col min="14" max="14" width="5.70833333333333" customWidth="1"/>
    <col min="15" max="15" width="7.69166666666667" customWidth="1"/>
    <col min="16" max="16" width="6.51666666666667" customWidth="1"/>
    <col min="17" max="17" width="7.69166666666667" customWidth="1"/>
    <col min="18" max="18" width="5.44166666666667" customWidth="1"/>
    <col min="19" max="20" width="5.975" customWidth="1"/>
    <col min="21" max="21" width="4.55833333333333" customWidth="1"/>
    <col min="22" max="22" width="5.98333333333333" customWidth="1"/>
    <col min="23" max="23" width="9.76666666666667" customWidth="1"/>
  </cols>
  <sheetData>
    <row r="1" ht="14.3" customHeight="1" spans="1:22">
      <c r="A1" s="2"/>
      <c r="U1" s="48" t="s">
        <v>376</v>
      </c>
      <c r="V1" s="48"/>
    </row>
    <row r="2" ht="43.7" customHeight="1" spans="1:22">
      <c r="A2" s="25" t="s">
        <v>16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</row>
    <row r="3" ht="21.1" customHeight="1" spans="1:22">
      <c r="A3" s="26" t="s">
        <v>31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18" t="s">
        <v>32</v>
      </c>
      <c r="V3" s="18"/>
    </row>
    <row r="4" ht="23.35" customHeight="1" spans="1:23">
      <c r="A4" s="5" t="s">
        <v>161</v>
      </c>
      <c r="B4" s="5"/>
      <c r="C4" s="5"/>
      <c r="D4" s="5" t="s">
        <v>231</v>
      </c>
      <c r="E4" s="5" t="s">
        <v>232</v>
      </c>
      <c r="F4" s="5" t="s">
        <v>259</v>
      </c>
      <c r="G4" s="5" t="s">
        <v>377</v>
      </c>
      <c r="H4" s="5"/>
      <c r="I4" s="5"/>
      <c r="J4" s="5"/>
      <c r="K4" s="5"/>
      <c r="L4" s="5" t="s">
        <v>378</v>
      </c>
      <c r="M4" s="5"/>
      <c r="N4" s="5"/>
      <c r="O4" s="5"/>
      <c r="P4" s="5"/>
      <c r="Q4" s="5"/>
      <c r="R4" s="5" t="s">
        <v>373</v>
      </c>
      <c r="S4" s="5" t="s">
        <v>379</v>
      </c>
      <c r="T4" s="5"/>
      <c r="U4" s="5"/>
      <c r="V4" s="5"/>
      <c r="W4" s="38"/>
    </row>
    <row r="5" ht="39.15" customHeight="1" spans="1:23">
      <c r="A5" s="5" t="s">
        <v>169</v>
      </c>
      <c r="B5" s="5" t="s">
        <v>170</v>
      </c>
      <c r="C5" s="5" t="s">
        <v>171</v>
      </c>
      <c r="D5" s="5"/>
      <c r="E5" s="5"/>
      <c r="F5" s="5"/>
      <c r="G5" s="5" t="s">
        <v>137</v>
      </c>
      <c r="H5" s="5" t="s">
        <v>380</v>
      </c>
      <c r="I5" s="5" t="s">
        <v>381</v>
      </c>
      <c r="J5" s="5" t="s">
        <v>382</v>
      </c>
      <c r="K5" s="5" t="s">
        <v>383</v>
      </c>
      <c r="L5" s="5" t="s">
        <v>137</v>
      </c>
      <c r="M5" s="5" t="s">
        <v>384</v>
      </c>
      <c r="N5" s="5" t="s">
        <v>385</v>
      </c>
      <c r="O5" s="5" t="s">
        <v>386</v>
      </c>
      <c r="P5" s="5" t="s">
        <v>387</v>
      </c>
      <c r="Q5" s="5" t="s">
        <v>388</v>
      </c>
      <c r="R5" s="5"/>
      <c r="S5" s="5" t="s">
        <v>137</v>
      </c>
      <c r="T5" s="5" t="s">
        <v>329</v>
      </c>
      <c r="U5" s="5" t="s">
        <v>389</v>
      </c>
      <c r="V5" s="5" t="s">
        <v>374</v>
      </c>
      <c r="W5" s="38"/>
    </row>
    <row r="6" ht="19.9" customHeight="1" spans="1:23">
      <c r="A6" s="29"/>
      <c r="B6" s="29"/>
      <c r="C6" s="29"/>
      <c r="D6" s="29"/>
      <c r="E6" s="29" t="s">
        <v>137</v>
      </c>
      <c r="F6" s="28">
        <f>F7</f>
        <v>650.11</v>
      </c>
      <c r="G6" s="28">
        <f t="shared" ref="G6:V6" si="0">G7</f>
        <v>366.43</v>
      </c>
      <c r="H6" s="28">
        <f t="shared" si="0"/>
        <v>206.21</v>
      </c>
      <c r="I6" s="28">
        <f t="shared" si="0"/>
        <v>133.3</v>
      </c>
      <c r="J6" s="28">
        <f t="shared" si="0"/>
        <v>17.19</v>
      </c>
      <c r="K6" s="28">
        <f t="shared" si="0"/>
        <v>9.73</v>
      </c>
      <c r="L6" s="28">
        <f t="shared" si="0"/>
        <v>95.89</v>
      </c>
      <c r="M6" s="28">
        <f t="shared" si="0"/>
        <v>58.63</v>
      </c>
      <c r="N6" s="28">
        <f t="shared" si="0"/>
        <v>0.25</v>
      </c>
      <c r="O6" s="28">
        <f t="shared" si="0"/>
        <v>31.15</v>
      </c>
      <c r="P6" s="28"/>
      <c r="Q6" s="28">
        <f t="shared" si="0"/>
        <v>5.86</v>
      </c>
      <c r="R6" s="28">
        <f t="shared" si="0"/>
        <v>51.8</v>
      </c>
      <c r="S6" s="28">
        <f t="shared" si="0"/>
        <v>135.99</v>
      </c>
      <c r="T6" s="28">
        <f t="shared" si="0"/>
        <v>15.66</v>
      </c>
      <c r="U6" s="28"/>
      <c r="V6" s="28">
        <f t="shared" si="0"/>
        <v>120.33</v>
      </c>
      <c r="W6" s="38"/>
    </row>
    <row r="7" ht="19.9" customHeight="1" spans="1:23">
      <c r="A7" s="29"/>
      <c r="B7" s="29"/>
      <c r="C7" s="29"/>
      <c r="D7" s="27" t="s">
        <v>156</v>
      </c>
      <c r="E7" s="27" t="s">
        <v>157</v>
      </c>
      <c r="F7" s="28">
        <f>F8</f>
        <v>650.11</v>
      </c>
      <c r="G7" s="28">
        <f t="shared" ref="G7:V7" si="1">G8</f>
        <v>366.43</v>
      </c>
      <c r="H7" s="28">
        <f t="shared" si="1"/>
        <v>206.21</v>
      </c>
      <c r="I7" s="28">
        <f t="shared" si="1"/>
        <v>133.3</v>
      </c>
      <c r="J7" s="28">
        <f t="shared" si="1"/>
        <v>17.19</v>
      </c>
      <c r="K7" s="28">
        <f t="shared" si="1"/>
        <v>9.73</v>
      </c>
      <c r="L7" s="28">
        <f t="shared" si="1"/>
        <v>95.89</v>
      </c>
      <c r="M7" s="28">
        <f t="shared" si="1"/>
        <v>58.63</v>
      </c>
      <c r="N7" s="28">
        <f t="shared" si="1"/>
        <v>0.25</v>
      </c>
      <c r="O7" s="28">
        <f t="shared" si="1"/>
        <v>31.15</v>
      </c>
      <c r="P7" s="28"/>
      <c r="Q7" s="28">
        <f t="shared" si="1"/>
        <v>5.86</v>
      </c>
      <c r="R7" s="28">
        <f t="shared" si="1"/>
        <v>51.8</v>
      </c>
      <c r="S7" s="28">
        <f t="shared" si="1"/>
        <v>135.99</v>
      </c>
      <c r="T7" s="28">
        <f t="shared" si="1"/>
        <v>15.66</v>
      </c>
      <c r="U7" s="28"/>
      <c r="V7" s="28">
        <f t="shared" si="1"/>
        <v>120.33</v>
      </c>
      <c r="W7" s="38"/>
    </row>
    <row r="8" s="64" customFormat="1" ht="19.9" customHeight="1" spans="1:23">
      <c r="A8" s="59"/>
      <c r="B8" s="59"/>
      <c r="C8" s="59"/>
      <c r="D8" s="60" t="s">
        <v>158</v>
      </c>
      <c r="E8" s="60" t="s">
        <v>159</v>
      </c>
      <c r="F8" s="63">
        <f>SUM(F9:F15)</f>
        <v>650.11</v>
      </c>
      <c r="G8" s="63">
        <f t="shared" ref="G8:V8" si="2">SUM(G9:G15)</f>
        <v>366.43</v>
      </c>
      <c r="H8" s="63">
        <f t="shared" si="2"/>
        <v>206.21</v>
      </c>
      <c r="I8" s="63">
        <f t="shared" si="2"/>
        <v>133.3</v>
      </c>
      <c r="J8" s="63">
        <f t="shared" si="2"/>
        <v>17.19</v>
      </c>
      <c r="K8" s="63">
        <f t="shared" si="2"/>
        <v>9.73</v>
      </c>
      <c r="L8" s="63">
        <f t="shared" si="2"/>
        <v>95.89</v>
      </c>
      <c r="M8" s="63">
        <f t="shared" si="2"/>
        <v>58.63</v>
      </c>
      <c r="N8" s="63">
        <f t="shared" si="2"/>
        <v>0.25</v>
      </c>
      <c r="O8" s="63">
        <f t="shared" si="2"/>
        <v>31.15</v>
      </c>
      <c r="P8" s="63"/>
      <c r="Q8" s="63">
        <f t="shared" si="2"/>
        <v>5.86</v>
      </c>
      <c r="R8" s="63">
        <f t="shared" si="2"/>
        <v>51.8</v>
      </c>
      <c r="S8" s="63">
        <f t="shared" si="2"/>
        <v>135.99</v>
      </c>
      <c r="T8" s="63">
        <f t="shared" si="2"/>
        <v>15.66</v>
      </c>
      <c r="U8" s="63"/>
      <c r="V8" s="63">
        <f t="shared" si="2"/>
        <v>120.33</v>
      </c>
      <c r="W8" s="65"/>
    </row>
    <row r="9" s="64" customFormat="1" ht="19.9" customHeight="1" spans="1:23">
      <c r="A9" s="20" t="s">
        <v>173</v>
      </c>
      <c r="B9" s="20" t="s">
        <v>176</v>
      </c>
      <c r="C9" s="20" t="s">
        <v>179</v>
      </c>
      <c r="D9" s="62" t="s">
        <v>248</v>
      </c>
      <c r="E9" s="30" t="s">
        <v>249</v>
      </c>
      <c r="F9" s="31">
        <f>G9+L9+S9+R9</f>
        <v>502.42</v>
      </c>
      <c r="G9" s="34">
        <f>SUM(H9:K9)</f>
        <v>366.43</v>
      </c>
      <c r="H9" s="34">
        <v>206.21</v>
      </c>
      <c r="I9" s="34">
        <v>133.3</v>
      </c>
      <c r="J9" s="34">
        <v>17.19</v>
      </c>
      <c r="K9" s="34">
        <v>9.73</v>
      </c>
      <c r="L9" s="31">
        <f>SUM(M9:Q9)</f>
        <v>0</v>
      </c>
      <c r="M9" s="34"/>
      <c r="N9" s="34"/>
      <c r="O9" s="34"/>
      <c r="P9" s="34"/>
      <c r="Q9" s="34"/>
      <c r="R9" s="34"/>
      <c r="S9" s="31">
        <f>SUM(T9:V9)</f>
        <v>135.99</v>
      </c>
      <c r="T9" s="34">
        <v>15.66</v>
      </c>
      <c r="U9" s="34"/>
      <c r="V9" s="34">
        <f>120.33</f>
        <v>120.33</v>
      </c>
      <c r="W9" s="65"/>
    </row>
    <row r="10" s="64" customFormat="1" ht="31" customHeight="1" spans="1:23">
      <c r="A10" s="20" t="s">
        <v>187</v>
      </c>
      <c r="B10" s="20" t="s">
        <v>190</v>
      </c>
      <c r="C10" s="20" t="s">
        <v>190</v>
      </c>
      <c r="D10" s="62" t="s">
        <v>248</v>
      </c>
      <c r="E10" s="30" t="s">
        <v>250</v>
      </c>
      <c r="F10" s="31">
        <f t="shared" ref="F10:F15" si="3">G10+L10+S10+R10</f>
        <v>58.63</v>
      </c>
      <c r="G10" s="34"/>
      <c r="H10" s="34"/>
      <c r="I10" s="34"/>
      <c r="J10" s="34"/>
      <c r="K10" s="34"/>
      <c r="L10" s="31">
        <f t="shared" ref="L10:L15" si="4">SUM(M10:Q10)</f>
        <v>58.63</v>
      </c>
      <c r="M10" s="34">
        <v>58.63</v>
      </c>
      <c r="N10" s="34"/>
      <c r="O10" s="34"/>
      <c r="P10" s="34"/>
      <c r="Q10" s="34"/>
      <c r="R10" s="34"/>
      <c r="S10" s="31"/>
      <c r="T10" s="34"/>
      <c r="U10" s="34"/>
      <c r="V10" s="34"/>
      <c r="W10" s="65"/>
    </row>
    <row r="11" s="64" customFormat="1" ht="28" customHeight="1" spans="1:23">
      <c r="A11" s="20" t="s">
        <v>187</v>
      </c>
      <c r="B11" s="20" t="s">
        <v>190</v>
      </c>
      <c r="C11" s="20" t="s">
        <v>176</v>
      </c>
      <c r="D11" s="62" t="s">
        <v>248</v>
      </c>
      <c r="E11" s="30" t="s">
        <v>251</v>
      </c>
      <c r="F11" s="31">
        <f t="shared" si="3"/>
        <v>0.25</v>
      </c>
      <c r="G11" s="34"/>
      <c r="H11" s="34"/>
      <c r="I11" s="34"/>
      <c r="J11" s="34"/>
      <c r="K11" s="34"/>
      <c r="L11" s="31">
        <f t="shared" si="4"/>
        <v>0.25</v>
      </c>
      <c r="M11" s="34"/>
      <c r="N11" s="34">
        <v>0.25</v>
      </c>
      <c r="O11" s="34"/>
      <c r="P11" s="34"/>
      <c r="Q11" s="34"/>
      <c r="R11" s="34"/>
      <c r="S11" s="31"/>
      <c r="T11" s="34"/>
      <c r="U11" s="34"/>
      <c r="V11" s="34"/>
      <c r="W11" s="65"/>
    </row>
    <row r="12" s="64" customFormat="1" ht="19.9" customHeight="1" spans="1:23">
      <c r="A12" s="20" t="s">
        <v>187</v>
      </c>
      <c r="B12" s="20" t="s">
        <v>208</v>
      </c>
      <c r="C12" s="20" t="s">
        <v>179</v>
      </c>
      <c r="D12" s="62" t="s">
        <v>248</v>
      </c>
      <c r="E12" s="30" t="s">
        <v>254</v>
      </c>
      <c r="F12" s="31">
        <f t="shared" si="3"/>
        <v>2.56</v>
      </c>
      <c r="G12" s="34"/>
      <c r="H12" s="34"/>
      <c r="I12" s="34"/>
      <c r="J12" s="34"/>
      <c r="K12" s="34"/>
      <c r="L12" s="31">
        <f t="shared" si="4"/>
        <v>2.56</v>
      </c>
      <c r="M12" s="34"/>
      <c r="N12" s="34"/>
      <c r="O12" s="34"/>
      <c r="P12" s="34"/>
      <c r="Q12" s="34">
        <v>2.56</v>
      </c>
      <c r="R12" s="34"/>
      <c r="S12" s="31"/>
      <c r="T12" s="34"/>
      <c r="U12" s="34"/>
      <c r="V12" s="34"/>
      <c r="W12" s="65"/>
    </row>
    <row r="13" s="64" customFormat="1" ht="19.9" customHeight="1" spans="1:23">
      <c r="A13" s="20" t="s">
        <v>187</v>
      </c>
      <c r="B13" s="20" t="s">
        <v>208</v>
      </c>
      <c r="C13" s="20" t="s">
        <v>213</v>
      </c>
      <c r="D13" s="62" t="s">
        <v>248</v>
      </c>
      <c r="E13" s="30" t="s">
        <v>255</v>
      </c>
      <c r="F13" s="31">
        <f t="shared" si="3"/>
        <v>3.3</v>
      </c>
      <c r="G13" s="34"/>
      <c r="H13" s="34"/>
      <c r="I13" s="34"/>
      <c r="J13" s="34"/>
      <c r="K13" s="34"/>
      <c r="L13" s="31">
        <f t="shared" si="4"/>
        <v>3.3</v>
      </c>
      <c r="M13" s="34"/>
      <c r="N13" s="34"/>
      <c r="O13" s="34"/>
      <c r="P13" s="34"/>
      <c r="Q13" s="34">
        <v>3.3</v>
      </c>
      <c r="R13" s="34"/>
      <c r="S13" s="31"/>
      <c r="T13" s="34"/>
      <c r="U13" s="34"/>
      <c r="V13" s="34"/>
      <c r="W13" s="65"/>
    </row>
    <row r="14" s="64" customFormat="1" ht="19.9" customHeight="1" spans="1:23">
      <c r="A14" s="20" t="s">
        <v>216</v>
      </c>
      <c r="B14" s="20" t="s">
        <v>202</v>
      </c>
      <c r="C14" s="20" t="s">
        <v>179</v>
      </c>
      <c r="D14" s="62" t="s">
        <v>248</v>
      </c>
      <c r="E14" s="30" t="s">
        <v>256</v>
      </c>
      <c r="F14" s="31">
        <f t="shared" si="3"/>
        <v>31.15</v>
      </c>
      <c r="G14" s="34"/>
      <c r="H14" s="34"/>
      <c r="I14" s="34"/>
      <c r="J14" s="34"/>
      <c r="K14" s="34"/>
      <c r="L14" s="31">
        <f t="shared" si="4"/>
        <v>31.15</v>
      </c>
      <c r="M14" s="34"/>
      <c r="N14" s="34"/>
      <c r="O14" s="34">
        <v>31.15</v>
      </c>
      <c r="P14" s="34"/>
      <c r="Q14" s="34"/>
      <c r="R14" s="34"/>
      <c r="S14" s="31"/>
      <c r="T14" s="34"/>
      <c r="U14" s="34"/>
      <c r="V14" s="34"/>
      <c r="W14" s="65"/>
    </row>
    <row r="15" s="64" customFormat="1" ht="19.9" customHeight="1" spans="1:23">
      <c r="A15" s="20" t="s">
        <v>223</v>
      </c>
      <c r="B15" s="20" t="s">
        <v>213</v>
      </c>
      <c r="C15" s="20" t="s">
        <v>179</v>
      </c>
      <c r="D15" s="62" t="s">
        <v>248</v>
      </c>
      <c r="E15" s="30" t="s">
        <v>257</v>
      </c>
      <c r="F15" s="31">
        <f t="shared" si="3"/>
        <v>51.8</v>
      </c>
      <c r="G15" s="34"/>
      <c r="H15" s="34"/>
      <c r="I15" s="34"/>
      <c r="J15" s="34"/>
      <c r="K15" s="34"/>
      <c r="L15" s="31">
        <f t="shared" si="4"/>
        <v>0</v>
      </c>
      <c r="M15" s="34"/>
      <c r="N15" s="34"/>
      <c r="O15" s="34"/>
      <c r="P15" s="34"/>
      <c r="Q15" s="34"/>
      <c r="R15" s="34">
        <v>51.8</v>
      </c>
      <c r="S15" s="31"/>
      <c r="T15" s="34"/>
      <c r="U15" s="34"/>
      <c r="V15" s="34"/>
      <c r="W15" s="65"/>
    </row>
    <row r="16" ht="14.3" customHeight="1" spans="1:23">
      <c r="A16" s="13" t="s">
        <v>317</v>
      </c>
      <c r="B16" s="13"/>
      <c r="C16" s="13"/>
      <c r="D16" s="13"/>
      <c r="E16" s="13"/>
      <c r="F16" s="13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</row>
  </sheetData>
  <mergeCells count="13">
    <mergeCell ref="U1:V1"/>
    <mergeCell ref="A2:V2"/>
    <mergeCell ref="A3:T3"/>
    <mergeCell ref="U3:V3"/>
    <mergeCell ref="A4:C4"/>
    <mergeCell ref="G4:K4"/>
    <mergeCell ref="L4:Q4"/>
    <mergeCell ref="S4:V4"/>
    <mergeCell ref="A16:E16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zoomScale="120" zoomScaleNormal="120" workbookViewId="0">
      <selection activeCell="E19" sqref="E19"/>
    </sheetView>
  </sheetViews>
  <sheetFormatPr defaultColWidth="10" defaultRowHeight="13.5"/>
  <cols>
    <col min="1" max="1" width="4.34166666666667" customWidth="1"/>
    <col min="2" max="2" width="4.75" customWidth="1"/>
    <col min="3" max="3" width="5.01666666666667" customWidth="1"/>
    <col min="4" max="4" width="12.4833333333333" customWidth="1"/>
    <col min="5" max="5" width="29.8583333333333" customWidth="1"/>
    <col min="6" max="6" width="16.4166666666667" customWidth="1"/>
    <col min="7" max="7" width="13.4333333333333" customWidth="1"/>
    <col min="8" max="8" width="11.125" customWidth="1"/>
    <col min="9" max="9" width="12.075" customWidth="1"/>
    <col min="10" max="10" width="11.9416666666667" customWidth="1"/>
    <col min="11" max="11" width="11.5333333333333" customWidth="1"/>
    <col min="12" max="12" width="9.76666666666667" customWidth="1"/>
  </cols>
  <sheetData>
    <row r="1" ht="14.3" customHeight="1" spans="1:11">
      <c r="A1" s="2"/>
      <c r="K1" s="48" t="s">
        <v>390</v>
      </c>
    </row>
    <row r="2" ht="40.7" customHeight="1" spans="1:11">
      <c r="A2" s="41" t="s">
        <v>17</v>
      </c>
      <c r="B2" s="41"/>
      <c r="C2" s="41"/>
      <c r="D2" s="41"/>
      <c r="E2" s="41"/>
      <c r="F2" s="41"/>
      <c r="G2" s="41"/>
      <c r="H2" s="41"/>
      <c r="I2" s="41"/>
      <c r="J2" s="41"/>
      <c r="K2" s="41"/>
    </row>
    <row r="3" ht="15.8" customHeight="1" spans="1:11">
      <c r="A3" s="26" t="s">
        <v>31</v>
      </c>
      <c r="B3" s="26"/>
      <c r="C3" s="26"/>
      <c r="D3" s="26"/>
      <c r="E3" s="26"/>
      <c r="F3" s="26"/>
      <c r="G3" s="26"/>
      <c r="H3" s="26"/>
      <c r="I3" s="26"/>
      <c r="J3" s="18" t="s">
        <v>32</v>
      </c>
      <c r="K3" s="18"/>
    </row>
    <row r="4" ht="20.35" customHeight="1" spans="1:11">
      <c r="A4" s="5" t="s">
        <v>161</v>
      </c>
      <c r="B4" s="5"/>
      <c r="C4" s="5"/>
      <c r="D4" s="5" t="s">
        <v>231</v>
      </c>
      <c r="E4" s="5" t="s">
        <v>232</v>
      </c>
      <c r="F4" s="5" t="s">
        <v>391</v>
      </c>
      <c r="G4" s="5" t="s">
        <v>392</v>
      </c>
      <c r="H4" s="5" t="s">
        <v>393</v>
      </c>
      <c r="I4" s="5" t="s">
        <v>394</v>
      </c>
      <c r="J4" s="5" t="s">
        <v>395</v>
      </c>
      <c r="K4" s="5" t="s">
        <v>396</v>
      </c>
    </row>
    <row r="5" ht="15.05" customHeight="1" spans="1:11">
      <c r="A5" s="5" t="s">
        <v>169</v>
      </c>
      <c r="B5" s="5" t="s">
        <v>170</v>
      </c>
      <c r="C5" s="5" t="s">
        <v>171</v>
      </c>
      <c r="D5" s="5"/>
      <c r="E5" s="5"/>
      <c r="F5" s="5"/>
      <c r="G5" s="5"/>
      <c r="H5" s="5"/>
      <c r="I5" s="5"/>
      <c r="J5" s="5"/>
      <c r="K5" s="5"/>
    </row>
    <row r="6" ht="19.9" customHeight="1" spans="1:11">
      <c r="A6" s="29"/>
      <c r="B6" s="29"/>
      <c r="C6" s="29"/>
      <c r="D6" s="29"/>
      <c r="E6" s="29" t="s">
        <v>137</v>
      </c>
      <c r="F6" s="28">
        <f>F7</f>
        <v>2.79</v>
      </c>
      <c r="G6" s="28"/>
      <c r="H6" s="28"/>
      <c r="I6" s="28"/>
      <c r="J6" s="28"/>
      <c r="K6" s="28">
        <f>K7</f>
        <v>2.79</v>
      </c>
    </row>
    <row r="7" ht="19.9" customHeight="1" spans="1:11">
      <c r="A7" s="29"/>
      <c r="B7" s="29"/>
      <c r="C7" s="29"/>
      <c r="D7" s="27" t="s">
        <v>156</v>
      </c>
      <c r="E7" s="27" t="s">
        <v>157</v>
      </c>
      <c r="F7" s="28">
        <f>F8</f>
        <v>2.79</v>
      </c>
      <c r="G7" s="28"/>
      <c r="H7" s="28"/>
      <c r="I7" s="28"/>
      <c r="J7" s="28"/>
      <c r="K7" s="28">
        <f>K8</f>
        <v>2.79</v>
      </c>
    </row>
    <row r="8" s="58" customFormat="1" ht="19.9" customHeight="1" spans="1:11">
      <c r="A8" s="59"/>
      <c r="B8" s="59"/>
      <c r="C8" s="59"/>
      <c r="D8" s="60" t="s">
        <v>158</v>
      </c>
      <c r="E8" s="60" t="s">
        <v>159</v>
      </c>
      <c r="F8" s="63">
        <f>F9</f>
        <v>2.79</v>
      </c>
      <c r="G8" s="63"/>
      <c r="H8" s="63"/>
      <c r="I8" s="63"/>
      <c r="J8" s="63"/>
      <c r="K8" s="63">
        <f>K9</f>
        <v>2.79</v>
      </c>
    </row>
    <row r="9" s="58" customFormat="1" ht="19.9" customHeight="1" spans="1:11">
      <c r="A9" s="20" t="s">
        <v>187</v>
      </c>
      <c r="B9" s="20" t="s">
        <v>197</v>
      </c>
      <c r="C9" s="20" t="s">
        <v>179</v>
      </c>
      <c r="D9" s="62" t="s">
        <v>248</v>
      </c>
      <c r="E9" s="30" t="s">
        <v>252</v>
      </c>
      <c r="F9" s="31">
        <v>2.79</v>
      </c>
      <c r="G9" s="34"/>
      <c r="H9" s="34"/>
      <c r="I9" s="34"/>
      <c r="J9" s="34"/>
      <c r="K9" s="34">
        <v>2.79</v>
      </c>
    </row>
    <row r="10" ht="14.3" customHeight="1" spans="1:11">
      <c r="A10" s="13" t="s">
        <v>317</v>
      </c>
      <c r="B10" s="13"/>
      <c r="C10" s="13"/>
      <c r="D10" s="13"/>
      <c r="E10" s="13"/>
      <c r="F10" s="38"/>
      <c r="G10" s="38"/>
      <c r="H10" s="38"/>
      <c r="I10" s="38"/>
      <c r="J10" s="38"/>
      <c r="K10" s="38"/>
    </row>
    <row r="11" spans="1:11">
      <c r="A11" s="38"/>
      <c r="B11" s="38"/>
      <c r="C11" s="38"/>
      <c r="D11" s="38"/>
      <c r="E11" s="38"/>
      <c r="F11" s="38"/>
      <c r="G11" s="38"/>
      <c r="H11" s="38"/>
      <c r="I11" s="38"/>
      <c r="J11" s="38"/>
      <c r="K11" s="38"/>
    </row>
  </sheetData>
  <mergeCells count="13">
    <mergeCell ref="A2:K2"/>
    <mergeCell ref="A3:I3"/>
    <mergeCell ref="J3:K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zoomScale="120" zoomScaleNormal="120" workbookViewId="0">
      <selection activeCell="H16" sqref="H16"/>
    </sheetView>
  </sheetViews>
  <sheetFormatPr defaultColWidth="10" defaultRowHeight="13.5"/>
  <cols>
    <col min="1" max="1" width="4.20833333333333" customWidth="1"/>
    <col min="2" max="2" width="4.34166666666667" customWidth="1"/>
    <col min="3" max="3" width="4.88333333333333" customWidth="1"/>
    <col min="4" max="4" width="9.76666666666667" customWidth="1"/>
    <col min="5" max="5" width="20.0833333333333" customWidth="1"/>
    <col min="6" max="18" width="7.69166666666667" customWidth="1"/>
    <col min="19" max="19" width="9.76666666666667" customWidth="1"/>
  </cols>
  <sheetData>
    <row r="1" ht="14.3" customHeight="1" spans="1:18">
      <c r="A1" s="2"/>
      <c r="Q1" s="48" t="s">
        <v>397</v>
      </c>
      <c r="R1" s="48"/>
    </row>
    <row r="2" ht="35.4" customHeight="1" spans="1:18">
      <c r="A2" s="41" t="s">
        <v>18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</row>
    <row r="3" ht="21.1" customHeight="1" spans="1:18">
      <c r="A3" s="26" t="s">
        <v>31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18" t="s">
        <v>32</v>
      </c>
      <c r="R3" s="18"/>
    </row>
    <row r="4" ht="21.1" customHeight="1" spans="1:18">
      <c r="A4" s="5" t="s">
        <v>161</v>
      </c>
      <c r="B4" s="5"/>
      <c r="C4" s="5"/>
      <c r="D4" s="5" t="s">
        <v>231</v>
      </c>
      <c r="E4" s="5" t="s">
        <v>232</v>
      </c>
      <c r="F4" s="5" t="s">
        <v>391</v>
      </c>
      <c r="G4" s="5" t="s">
        <v>398</v>
      </c>
      <c r="H4" s="5" t="s">
        <v>399</v>
      </c>
      <c r="I4" s="5" t="s">
        <v>400</v>
      </c>
      <c r="J4" s="5" t="s">
        <v>401</v>
      </c>
      <c r="K4" s="5" t="s">
        <v>402</v>
      </c>
      <c r="L4" s="5" t="s">
        <v>403</v>
      </c>
      <c r="M4" s="5" t="s">
        <v>404</v>
      </c>
      <c r="N4" s="5" t="s">
        <v>393</v>
      </c>
      <c r="O4" s="5" t="s">
        <v>405</v>
      </c>
      <c r="P4" s="5" t="s">
        <v>406</v>
      </c>
      <c r="Q4" s="5" t="s">
        <v>394</v>
      </c>
      <c r="R4" s="5" t="s">
        <v>396</v>
      </c>
    </row>
    <row r="5" ht="18.8" customHeight="1" spans="1:18">
      <c r="A5" s="5" t="s">
        <v>169</v>
      </c>
      <c r="B5" s="5" t="s">
        <v>170</v>
      </c>
      <c r="C5" s="5" t="s">
        <v>171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</row>
    <row r="6" ht="19.9" customHeight="1" spans="1:18">
      <c r="A6" s="29"/>
      <c r="B6" s="29"/>
      <c r="C6" s="29"/>
      <c r="D6" s="29"/>
      <c r="E6" s="29" t="s">
        <v>137</v>
      </c>
      <c r="F6" s="28">
        <f>F7</f>
        <v>2.79</v>
      </c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>
        <f>R7</f>
        <v>2.79</v>
      </c>
    </row>
    <row r="7" ht="19.9" customHeight="1" spans="1:18">
      <c r="A7" s="29"/>
      <c r="B7" s="29"/>
      <c r="C7" s="29"/>
      <c r="D7" s="27" t="s">
        <v>156</v>
      </c>
      <c r="E7" s="27" t="s">
        <v>157</v>
      </c>
      <c r="F7" s="28">
        <f>F8</f>
        <v>2.79</v>
      </c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>
        <f>R8</f>
        <v>2.79</v>
      </c>
    </row>
    <row r="8" ht="19.9" customHeight="1" spans="1:18">
      <c r="A8" s="29"/>
      <c r="B8" s="29"/>
      <c r="C8" s="29"/>
      <c r="D8" s="50" t="s">
        <v>158</v>
      </c>
      <c r="E8" s="50" t="s">
        <v>159</v>
      </c>
      <c r="F8" s="28">
        <f>F9</f>
        <v>2.79</v>
      </c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>
        <f>R9</f>
        <v>2.79</v>
      </c>
    </row>
    <row r="9" ht="19.9" customHeight="1" spans="1:18">
      <c r="A9" s="54" t="s">
        <v>187</v>
      </c>
      <c r="B9" s="54" t="s">
        <v>197</v>
      </c>
      <c r="C9" s="54" t="s">
        <v>179</v>
      </c>
      <c r="D9" s="51" t="s">
        <v>248</v>
      </c>
      <c r="E9" s="6" t="s">
        <v>252</v>
      </c>
      <c r="F9" s="7">
        <v>2.79</v>
      </c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>
        <v>2.79</v>
      </c>
    </row>
    <row r="10" ht="14.3" customHeight="1" spans="1:5">
      <c r="A10" s="13" t="s">
        <v>317</v>
      </c>
      <c r="B10" s="13"/>
      <c r="C10" s="13"/>
      <c r="D10" s="13"/>
      <c r="E10" s="13"/>
    </row>
  </sheetData>
  <mergeCells count="21">
    <mergeCell ref="Q1:R1"/>
    <mergeCell ref="A2:R2"/>
    <mergeCell ref="A3:P3"/>
    <mergeCell ref="Q3:R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zoomScale="140" zoomScaleNormal="140" topLeftCell="E2" workbookViewId="0">
      <selection activeCell="H16" sqref="H16"/>
    </sheetView>
  </sheetViews>
  <sheetFormatPr defaultColWidth="10" defaultRowHeight="13.5"/>
  <cols>
    <col min="1" max="1" width="3.66666666666667" customWidth="1"/>
    <col min="2" max="2" width="3.93333333333333" customWidth="1"/>
    <col min="3" max="3" width="4.06666666666667" customWidth="1"/>
    <col min="4" max="4" width="7.05833333333333" customWidth="1"/>
    <col min="5" max="5" width="15.875" customWidth="1"/>
    <col min="6" max="6" width="9.63333333333333" customWidth="1"/>
    <col min="7" max="7" width="8.41666666666667" customWidth="1"/>
    <col min="8" max="17" width="7.18333333333333" customWidth="1"/>
    <col min="18" max="18" width="8.55" customWidth="1"/>
    <col min="19" max="20" width="7.18333333333333" customWidth="1"/>
    <col min="21" max="21" width="9.76666666666667" customWidth="1"/>
  </cols>
  <sheetData>
    <row r="1" ht="14.3" customHeight="1" spans="1:20">
      <c r="A1" s="2"/>
      <c r="S1" s="48" t="s">
        <v>407</v>
      </c>
      <c r="T1" s="48"/>
    </row>
    <row r="2" ht="31.65" customHeight="1" spans="1:20">
      <c r="A2" s="41" t="s">
        <v>19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</row>
    <row r="3" ht="21.1" customHeight="1" spans="1:20">
      <c r="A3" s="26" t="s">
        <v>31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18" t="s">
        <v>32</v>
      </c>
      <c r="T3" s="18"/>
    </row>
    <row r="4" ht="24.85" customHeight="1" spans="1:20">
      <c r="A4" s="5" t="s">
        <v>161</v>
      </c>
      <c r="B4" s="5"/>
      <c r="C4" s="5"/>
      <c r="D4" s="5" t="s">
        <v>231</v>
      </c>
      <c r="E4" s="5" t="s">
        <v>232</v>
      </c>
      <c r="F4" s="5" t="s">
        <v>391</v>
      </c>
      <c r="G4" s="5" t="s">
        <v>235</v>
      </c>
      <c r="H4" s="5"/>
      <c r="I4" s="5"/>
      <c r="J4" s="5"/>
      <c r="K4" s="5"/>
      <c r="L4" s="5"/>
      <c r="M4" s="5"/>
      <c r="N4" s="5"/>
      <c r="O4" s="5"/>
      <c r="P4" s="5"/>
      <c r="Q4" s="5"/>
      <c r="R4" s="5" t="s">
        <v>238</v>
      </c>
      <c r="S4" s="5"/>
      <c r="T4" s="5"/>
    </row>
    <row r="5" ht="31.65" customHeight="1" spans="1:20">
      <c r="A5" s="5" t="s">
        <v>169</v>
      </c>
      <c r="B5" s="5" t="s">
        <v>170</v>
      </c>
      <c r="C5" s="5" t="s">
        <v>171</v>
      </c>
      <c r="D5" s="5"/>
      <c r="E5" s="5"/>
      <c r="F5" s="5"/>
      <c r="G5" s="5" t="s">
        <v>137</v>
      </c>
      <c r="H5" s="5" t="s">
        <v>408</v>
      </c>
      <c r="I5" s="5" t="s">
        <v>409</v>
      </c>
      <c r="J5" s="5" t="s">
        <v>410</v>
      </c>
      <c r="K5" s="5" t="s">
        <v>411</v>
      </c>
      <c r="L5" s="5" t="s">
        <v>412</v>
      </c>
      <c r="M5" s="5" t="s">
        <v>413</v>
      </c>
      <c r="N5" s="5" t="s">
        <v>414</v>
      </c>
      <c r="O5" s="5" t="s">
        <v>415</v>
      </c>
      <c r="P5" s="5" t="s">
        <v>416</v>
      </c>
      <c r="Q5" s="5" t="s">
        <v>417</v>
      </c>
      <c r="R5" s="5" t="s">
        <v>137</v>
      </c>
      <c r="S5" s="5" t="s">
        <v>345</v>
      </c>
      <c r="T5" s="5" t="s">
        <v>375</v>
      </c>
    </row>
    <row r="6" ht="19.9" customHeight="1" spans="1:20">
      <c r="A6" s="29"/>
      <c r="B6" s="29"/>
      <c r="C6" s="29"/>
      <c r="D6" s="29"/>
      <c r="E6" s="29" t="s">
        <v>137</v>
      </c>
      <c r="F6" s="57">
        <f>F7</f>
        <v>108.96</v>
      </c>
      <c r="G6" s="57">
        <f t="shared" ref="G6:Q6" si="0">G7</f>
        <v>108.96</v>
      </c>
      <c r="H6" s="57">
        <f t="shared" si="0"/>
        <v>76.66</v>
      </c>
      <c r="I6" s="57"/>
      <c r="J6" s="57"/>
      <c r="K6" s="57"/>
      <c r="L6" s="57">
        <f t="shared" si="0"/>
        <v>6</v>
      </c>
      <c r="M6" s="57"/>
      <c r="N6" s="57"/>
      <c r="O6" s="57">
        <f t="shared" si="0"/>
        <v>4.8</v>
      </c>
      <c r="P6" s="57"/>
      <c r="Q6" s="57">
        <f t="shared" si="0"/>
        <v>21.5</v>
      </c>
      <c r="R6" s="57"/>
      <c r="S6" s="57"/>
      <c r="T6" s="57"/>
    </row>
    <row r="7" ht="19.9" customHeight="1" spans="1:20">
      <c r="A7" s="29"/>
      <c r="B7" s="29"/>
      <c r="C7" s="29"/>
      <c r="D7" s="27" t="s">
        <v>156</v>
      </c>
      <c r="E7" s="27" t="s">
        <v>157</v>
      </c>
      <c r="F7" s="57">
        <f>F8</f>
        <v>108.96</v>
      </c>
      <c r="G7" s="57">
        <f t="shared" ref="G7:Q7" si="1">G8</f>
        <v>108.96</v>
      </c>
      <c r="H7" s="57">
        <f t="shared" si="1"/>
        <v>76.66</v>
      </c>
      <c r="I7" s="57"/>
      <c r="J7" s="57"/>
      <c r="K7" s="57"/>
      <c r="L7" s="57">
        <f t="shared" si="1"/>
        <v>6</v>
      </c>
      <c r="M7" s="57"/>
      <c r="N7" s="57"/>
      <c r="O7" s="57">
        <f t="shared" si="1"/>
        <v>4.8</v>
      </c>
      <c r="P7" s="57"/>
      <c r="Q7" s="57">
        <f t="shared" si="1"/>
        <v>21.5</v>
      </c>
      <c r="R7" s="57"/>
      <c r="S7" s="57"/>
      <c r="T7" s="57"/>
    </row>
    <row r="8" s="58" customFormat="1" ht="19.9" customHeight="1" spans="1:20">
      <c r="A8" s="59"/>
      <c r="B8" s="59"/>
      <c r="C8" s="59"/>
      <c r="D8" s="60" t="s">
        <v>158</v>
      </c>
      <c r="E8" s="60" t="s">
        <v>159</v>
      </c>
      <c r="F8" s="61">
        <f>F9</f>
        <v>108.96</v>
      </c>
      <c r="G8" s="61">
        <f t="shared" ref="G8:Q8" si="2">G9</f>
        <v>108.96</v>
      </c>
      <c r="H8" s="61">
        <f t="shared" si="2"/>
        <v>76.66</v>
      </c>
      <c r="I8" s="61"/>
      <c r="J8" s="61"/>
      <c r="K8" s="61"/>
      <c r="L8" s="61">
        <f t="shared" si="2"/>
        <v>6</v>
      </c>
      <c r="M8" s="61"/>
      <c r="N8" s="61"/>
      <c r="O8" s="61">
        <f t="shared" si="2"/>
        <v>4.8</v>
      </c>
      <c r="P8" s="61"/>
      <c r="Q8" s="61">
        <f t="shared" si="2"/>
        <v>21.5</v>
      </c>
      <c r="R8" s="61"/>
      <c r="S8" s="61"/>
      <c r="T8" s="61"/>
    </row>
    <row r="9" s="58" customFormat="1" ht="19.9" customHeight="1" spans="1:20">
      <c r="A9" s="20" t="s">
        <v>173</v>
      </c>
      <c r="B9" s="20" t="s">
        <v>176</v>
      </c>
      <c r="C9" s="20" t="s">
        <v>179</v>
      </c>
      <c r="D9" s="62" t="s">
        <v>248</v>
      </c>
      <c r="E9" s="30" t="s">
        <v>249</v>
      </c>
      <c r="F9" s="31">
        <f>G9</f>
        <v>108.96</v>
      </c>
      <c r="G9" s="34">
        <f>SUM(H9:T9)</f>
        <v>108.96</v>
      </c>
      <c r="H9" s="34">
        <f>30+16+30.66</f>
        <v>76.66</v>
      </c>
      <c r="I9" s="34"/>
      <c r="J9" s="34"/>
      <c r="K9" s="34"/>
      <c r="L9" s="34">
        <v>6</v>
      </c>
      <c r="M9" s="34"/>
      <c r="N9" s="34"/>
      <c r="O9" s="34">
        <v>4.8</v>
      </c>
      <c r="P9" s="34"/>
      <c r="Q9" s="34">
        <v>21.5</v>
      </c>
      <c r="R9" s="34"/>
      <c r="S9" s="34"/>
      <c r="T9" s="34"/>
    </row>
    <row r="10" ht="19.9" customHeight="1" spans="1:6">
      <c r="A10" s="13" t="s">
        <v>317</v>
      </c>
      <c r="B10" s="13"/>
      <c r="C10" s="13"/>
      <c r="D10" s="13"/>
      <c r="E10" s="13"/>
      <c r="F10" s="13"/>
    </row>
  </sheetData>
  <mergeCells count="11">
    <mergeCell ref="S1:T1"/>
    <mergeCell ref="A2:T2"/>
    <mergeCell ref="A3:R3"/>
    <mergeCell ref="S3:T3"/>
    <mergeCell ref="A4:C4"/>
    <mergeCell ref="G4:Q4"/>
    <mergeCell ref="R4:T4"/>
    <mergeCell ref="A10:F10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0"/>
  <sheetViews>
    <sheetView zoomScale="120" zoomScaleNormal="120" workbookViewId="0">
      <selection activeCell="G16" sqref="G16"/>
    </sheetView>
  </sheetViews>
  <sheetFormatPr defaultColWidth="10" defaultRowHeight="13.5"/>
  <cols>
    <col min="1" max="1" width="4.475" customWidth="1"/>
    <col min="2" max="3" width="4.61666666666667" customWidth="1"/>
    <col min="4" max="4" width="9.68333333333333" customWidth="1"/>
    <col min="5" max="5" width="16.8666666666667" customWidth="1"/>
    <col min="6" max="6" width="7.80833333333333" customWidth="1"/>
    <col min="7" max="7" width="6.55833333333333" customWidth="1"/>
    <col min="8" max="8" width="6.24166666666667" customWidth="1"/>
    <col min="9" max="11" width="7.18333333333333" customWidth="1"/>
    <col min="12" max="12" width="5.93333333333333" customWidth="1"/>
    <col min="13" max="33" width="7.18333333333333" customWidth="1"/>
    <col min="34" max="34" width="9.76666666666667" customWidth="1"/>
  </cols>
  <sheetData>
    <row r="1" ht="12.05" customHeight="1" spans="1:33">
      <c r="A1" s="2"/>
      <c r="F1" s="2"/>
      <c r="AF1" s="48" t="s">
        <v>418</v>
      </c>
      <c r="AG1" s="48"/>
    </row>
    <row r="2" ht="38.4" customHeight="1" spans="1:33">
      <c r="A2" s="41" t="s">
        <v>20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</row>
    <row r="3" ht="17.3" customHeight="1" spans="1:33">
      <c r="A3" s="26" t="s">
        <v>31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18" t="s">
        <v>32</v>
      </c>
      <c r="AG3" s="18"/>
    </row>
    <row r="4" ht="21.85" customHeight="1" spans="1:33">
      <c r="A4" s="5" t="s">
        <v>161</v>
      </c>
      <c r="B4" s="5"/>
      <c r="C4" s="5"/>
      <c r="D4" s="5" t="s">
        <v>231</v>
      </c>
      <c r="E4" s="5" t="s">
        <v>232</v>
      </c>
      <c r="F4" s="5" t="s">
        <v>419</v>
      </c>
      <c r="G4" s="5" t="s">
        <v>420</v>
      </c>
      <c r="H4" s="5" t="s">
        <v>421</v>
      </c>
      <c r="I4" s="5" t="s">
        <v>422</v>
      </c>
      <c r="J4" s="5" t="s">
        <v>423</v>
      </c>
      <c r="K4" s="5" t="s">
        <v>424</v>
      </c>
      <c r="L4" s="5" t="s">
        <v>425</v>
      </c>
      <c r="M4" s="5" t="s">
        <v>426</v>
      </c>
      <c r="N4" s="5" t="s">
        <v>427</v>
      </c>
      <c r="O4" s="5" t="s">
        <v>428</v>
      </c>
      <c r="P4" s="5" t="s">
        <v>429</v>
      </c>
      <c r="Q4" s="5" t="s">
        <v>414</v>
      </c>
      <c r="R4" s="5" t="s">
        <v>416</v>
      </c>
      <c r="S4" s="5" t="s">
        <v>430</v>
      </c>
      <c r="T4" s="5" t="s">
        <v>409</v>
      </c>
      <c r="U4" s="5" t="s">
        <v>410</v>
      </c>
      <c r="V4" s="5" t="s">
        <v>413</v>
      </c>
      <c r="W4" s="5" t="s">
        <v>431</v>
      </c>
      <c r="X4" s="5" t="s">
        <v>432</v>
      </c>
      <c r="Y4" s="5" t="s">
        <v>433</v>
      </c>
      <c r="Z4" s="5" t="s">
        <v>434</v>
      </c>
      <c r="AA4" s="5" t="s">
        <v>412</v>
      </c>
      <c r="AB4" s="5" t="s">
        <v>435</v>
      </c>
      <c r="AC4" s="5" t="s">
        <v>436</v>
      </c>
      <c r="AD4" s="5" t="s">
        <v>415</v>
      </c>
      <c r="AE4" s="5" t="s">
        <v>437</v>
      </c>
      <c r="AF4" s="5" t="s">
        <v>438</v>
      </c>
      <c r="AG4" s="5" t="s">
        <v>417</v>
      </c>
    </row>
    <row r="5" ht="18.8" customHeight="1" spans="1:33">
      <c r="A5" s="5" t="s">
        <v>169</v>
      </c>
      <c r="B5" s="5" t="s">
        <v>170</v>
      </c>
      <c r="C5" s="5" t="s">
        <v>171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</row>
    <row r="6" ht="19.9" customHeight="1" spans="1:33">
      <c r="A6" s="5"/>
      <c r="B6" s="6"/>
      <c r="C6" s="6"/>
      <c r="D6" s="6"/>
      <c r="E6" s="6" t="s">
        <v>137</v>
      </c>
      <c r="F6" s="57">
        <f>F7</f>
        <v>108.96</v>
      </c>
      <c r="G6" s="57">
        <f>G7</f>
        <v>7</v>
      </c>
      <c r="H6" s="57">
        <f>H7</f>
        <v>5</v>
      </c>
      <c r="I6" s="57"/>
      <c r="J6" s="57"/>
      <c r="K6" s="57"/>
      <c r="L6" s="57">
        <f>L7</f>
        <v>13</v>
      </c>
      <c r="M6" s="57"/>
      <c r="N6" s="57"/>
      <c r="O6" s="57"/>
      <c r="P6" s="57">
        <f>P7</f>
        <v>5</v>
      </c>
      <c r="Q6" s="57"/>
      <c r="R6" s="57"/>
      <c r="S6" s="57"/>
      <c r="T6" s="57"/>
      <c r="U6" s="57"/>
      <c r="V6" s="57"/>
      <c r="W6" s="57"/>
      <c r="X6" s="57"/>
      <c r="Y6" s="57"/>
      <c r="Z6" s="57">
        <f>Z7</f>
        <v>6</v>
      </c>
      <c r="AA6" s="57"/>
      <c r="AB6" s="57">
        <f>AB7</f>
        <v>16</v>
      </c>
      <c r="AC6" s="57"/>
      <c r="AD6" s="57">
        <f>AD7</f>
        <v>4.8</v>
      </c>
      <c r="AE6" s="57">
        <f>AE7</f>
        <v>30.66</v>
      </c>
      <c r="AF6" s="57"/>
      <c r="AG6" s="57">
        <f>AG7</f>
        <v>21.5</v>
      </c>
    </row>
    <row r="7" ht="19.9" customHeight="1" spans="1:33">
      <c r="A7" s="29"/>
      <c r="B7" s="29"/>
      <c r="C7" s="29"/>
      <c r="D7" s="27" t="s">
        <v>156</v>
      </c>
      <c r="E7" s="27" t="s">
        <v>157</v>
      </c>
      <c r="F7" s="57">
        <f>F8</f>
        <v>108.96</v>
      </c>
      <c r="G7" s="57">
        <f>G8</f>
        <v>7</v>
      </c>
      <c r="H7" s="57">
        <f>H8</f>
        <v>5</v>
      </c>
      <c r="I7" s="57"/>
      <c r="J7" s="57"/>
      <c r="K7" s="57"/>
      <c r="L7" s="57">
        <f>L8</f>
        <v>13</v>
      </c>
      <c r="M7" s="57"/>
      <c r="N7" s="57"/>
      <c r="O7" s="57"/>
      <c r="P7" s="57">
        <f>P8</f>
        <v>5</v>
      </c>
      <c r="Q7" s="57"/>
      <c r="R7" s="57"/>
      <c r="S7" s="57"/>
      <c r="T7" s="57"/>
      <c r="U7" s="57"/>
      <c r="V7" s="57"/>
      <c r="W7" s="57"/>
      <c r="X7" s="57"/>
      <c r="Y7" s="57"/>
      <c r="Z7" s="57">
        <f>Z8</f>
        <v>6</v>
      </c>
      <c r="AA7" s="57"/>
      <c r="AB7" s="57">
        <f>AB8</f>
        <v>16</v>
      </c>
      <c r="AC7" s="57"/>
      <c r="AD7" s="57">
        <f>AD8</f>
        <v>4.8</v>
      </c>
      <c r="AE7" s="57">
        <f>AE8</f>
        <v>30.66</v>
      </c>
      <c r="AF7" s="57"/>
      <c r="AG7" s="57">
        <f>AG8</f>
        <v>21.5</v>
      </c>
    </row>
    <row r="8" s="58" customFormat="1" ht="19.9" customHeight="1" spans="1:33">
      <c r="A8" s="59"/>
      <c r="B8" s="59"/>
      <c r="C8" s="59"/>
      <c r="D8" s="60" t="s">
        <v>158</v>
      </c>
      <c r="E8" s="60" t="s">
        <v>159</v>
      </c>
      <c r="F8" s="61">
        <f>F9</f>
        <v>108.96</v>
      </c>
      <c r="G8" s="61">
        <f>G9</f>
        <v>7</v>
      </c>
      <c r="H8" s="61">
        <f>H9</f>
        <v>5</v>
      </c>
      <c r="I8" s="61"/>
      <c r="J8" s="61"/>
      <c r="K8" s="61"/>
      <c r="L8" s="61">
        <f>L9</f>
        <v>13</v>
      </c>
      <c r="M8" s="61"/>
      <c r="N8" s="61"/>
      <c r="O8" s="61"/>
      <c r="P8" s="61">
        <f>P9</f>
        <v>5</v>
      </c>
      <c r="Q8" s="61"/>
      <c r="R8" s="61"/>
      <c r="S8" s="61"/>
      <c r="T8" s="61"/>
      <c r="U8" s="61"/>
      <c r="V8" s="61"/>
      <c r="W8" s="61"/>
      <c r="X8" s="61"/>
      <c r="Y8" s="61"/>
      <c r="Z8" s="61">
        <f>Z9</f>
        <v>6</v>
      </c>
      <c r="AA8" s="61"/>
      <c r="AB8" s="61">
        <f>AB9</f>
        <v>16</v>
      </c>
      <c r="AC8" s="61"/>
      <c r="AD8" s="61">
        <f>AD9</f>
        <v>4.8</v>
      </c>
      <c r="AE8" s="61">
        <f>AE9</f>
        <v>30.66</v>
      </c>
      <c r="AF8" s="61"/>
      <c r="AG8" s="61">
        <f>AG9</f>
        <v>21.5</v>
      </c>
    </row>
    <row r="9" s="58" customFormat="1" ht="19.9" customHeight="1" spans="1:33">
      <c r="A9" s="20" t="s">
        <v>173</v>
      </c>
      <c r="B9" s="20" t="s">
        <v>176</v>
      </c>
      <c r="C9" s="20" t="s">
        <v>179</v>
      </c>
      <c r="D9" s="62" t="s">
        <v>248</v>
      </c>
      <c r="E9" s="30" t="s">
        <v>249</v>
      </c>
      <c r="F9" s="34">
        <f>SUM(G9:AG9)</f>
        <v>108.96</v>
      </c>
      <c r="G9" s="34">
        <v>7</v>
      </c>
      <c r="H9" s="34">
        <v>5</v>
      </c>
      <c r="I9" s="34"/>
      <c r="J9" s="34"/>
      <c r="K9" s="34"/>
      <c r="L9" s="34">
        <v>13</v>
      </c>
      <c r="M9" s="34"/>
      <c r="N9" s="34"/>
      <c r="O9" s="34"/>
      <c r="P9" s="34">
        <v>5</v>
      </c>
      <c r="Q9" s="34"/>
      <c r="R9" s="34"/>
      <c r="S9" s="34"/>
      <c r="T9" s="34"/>
      <c r="U9" s="34"/>
      <c r="V9" s="34"/>
      <c r="W9" s="34"/>
      <c r="X9" s="34"/>
      <c r="Y9" s="34"/>
      <c r="Z9" s="34">
        <v>6</v>
      </c>
      <c r="AA9" s="34"/>
      <c r="AB9" s="34">
        <v>16</v>
      </c>
      <c r="AC9" s="34"/>
      <c r="AD9" s="34">
        <v>4.8</v>
      </c>
      <c r="AE9" s="34">
        <v>30.66</v>
      </c>
      <c r="AF9" s="34"/>
      <c r="AG9" s="34">
        <v>21.5</v>
      </c>
    </row>
    <row r="10" ht="14.3" customHeight="1" spans="1:5">
      <c r="A10" s="13" t="s">
        <v>317</v>
      </c>
      <c r="B10" s="13"/>
      <c r="C10" s="13"/>
      <c r="D10" s="13"/>
      <c r="E10" s="13"/>
    </row>
  </sheetData>
  <mergeCells count="36">
    <mergeCell ref="AF1:AG1"/>
    <mergeCell ref="A2:AG2"/>
    <mergeCell ref="A3:AE3"/>
    <mergeCell ref="AF3:AG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zoomScale="130" zoomScaleNormal="130" workbookViewId="0">
      <selection activeCell="C12" sqref="C12"/>
    </sheetView>
  </sheetViews>
  <sheetFormatPr defaultColWidth="10" defaultRowHeight="13.5" outlineLevelCol="7"/>
  <cols>
    <col min="1" max="1" width="12.8916666666667" customWidth="1"/>
    <col min="2" max="2" width="29.7166666666667" customWidth="1"/>
    <col min="3" max="3" width="20.7583333333333" customWidth="1"/>
    <col min="4" max="4" width="12.35" customWidth="1"/>
    <col min="5" max="5" width="10.3166666666667" customWidth="1"/>
    <col min="6" max="6" width="14.1166666666667" customWidth="1"/>
    <col min="7" max="8" width="13.7" customWidth="1"/>
  </cols>
  <sheetData>
    <row r="1" ht="14.3" customHeight="1" spans="1:8">
      <c r="A1" s="2"/>
      <c r="G1" s="48" t="s">
        <v>439</v>
      </c>
      <c r="H1" s="48"/>
    </row>
    <row r="2" ht="29.35" customHeight="1" spans="1:8">
      <c r="A2" s="41" t="s">
        <v>21</v>
      </c>
      <c r="B2" s="41"/>
      <c r="C2" s="41"/>
      <c r="D2" s="41"/>
      <c r="E2" s="41"/>
      <c r="F2" s="41"/>
      <c r="G2" s="41"/>
      <c r="H2" s="41"/>
    </row>
    <row r="3" ht="21.1" customHeight="1" spans="1:8">
      <c r="A3" s="26" t="s">
        <v>31</v>
      </c>
      <c r="B3" s="26"/>
      <c r="C3" s="26"/>
      <c r="D3" s="26"/>
      <c r="E3" s="26"/>
      <c r="F3" s="26"/>
      <c r="G3" s="26"/>
      <c r="H3" s="18" t="s">
        <v>32</v>
      </c>
    </row>
    <row r="4" ht="20.35" customHeight="1" spans="1:8">
      <c r="A4" s="5" t="s">
        <v>440</v>
      </c>
      <c r="B4" s="5" t="s">
        <v>441</v>
      </c>
      <c r="C4" s="5" t="s">
        <v>442</v>
      </c>
      <c r="D4" s="5" t="s">
        <v>443</v>
      </c>
      <c r="E4" s="5" t="s">
        <v>444</v>
      </c>
      <c r="F4" s="5"/>
      <c r="G4" s="5"/>
      <c r="H4" s="5" t="s">
        <v>445</v>
      </c>
    </row>
    <row r="5" ht="22.6" customHeight="1" spans="1:8">
      <c r="A5" s="5"/>
      <c r="B5" s="5"/>
      <c r="C5" s="5"/>
      <c r="D5" s="5"/>
      <c r="E5" s="5" t="s">
        <v>139</v>
      </c>
      <c r="F5" s="5" t="s">
        <v>446</v>
      </c>
      <c r="G5" s="5" t="s">
        <v>447</v>
      </c>
      <c r="H5" s="5"/>
    </row>
    <row r="6" ht="19.9" customHeight="1" spans="1:8">
      <c r="A6" s="29"/>
      <c r="B6" s="29" t="s">
        <v>137</v>
      </c>
      <c r="C6" s="57">
        <f>E6+D6+H6</f>
        <v>4.8</v>
      </c>
      <c r="D6" s="28"/>
      <c r="E6" s="28">
        <v>4.8</v>
      </c>
      <c r="F6" s="28"/>
      <c r="G6" s="28">
        <v>4.8</v>
      </c>
      <c r="H6" s="28"/>
    </row>
    <row r="7" ht="19.9" customHeight="1" spans="1:8">
      <c r="A7" s="27" t="s">
        <v>156</v>
      </c>
      <c r="B7" s="27" t="s">
        <v>157</v>
      </c>
      <c r="C7" s="57">
        <f>E7+D7+H7</f>
        <v>4.8</v>
      </c>
      <c r="D7" s="28"/>
      <c r="E7" s="28">
        <v>4.8</v>
      </c>
      <c r="F7" s="28"/>
      <c r="G7" s="28">
        <v>4.8</v>
      </c>
      <c r="H7" s="28"/>
    </row>
    <row r="8" ht="19.9" customHeight="1" spans="1:8">
      <c r="A8" s="51" t="s">
        <v>158</v>
      </c>
      <c r="B8" s="51" t="s">
        <v>159</v>
      </c>
      <c r="C8" s="52">
        <f>E8+D8+H8</f>
        <v>4.8</v>
      </c>
      <c r="D8" s="52"/>
      <c r="E8" s="7">
        <v>4.8</v>
      </c>
      <c r="F8" s="52"/>
      <c r="G8" s="52">
        <v>4.8</v>
      </c>
      <c r="H8" s="52"/>
    </row>
    <row r="9" ht="14.3" customHeight="1" spans="1:8">
      <c r="A9" s="13" t="s">
        <v>317</v>
      </c>
      <c r="B9" s="13"/>
      <c r="C9" s="13"/>
      <c r="D9" s="38"/>
      <c r="E9" s="38"/>
      <c r="F9" s="38"/>
      <c r="G9" s="38"/>
      <c r="H9" s="38"/>
    </row>
  </sheetData>
  <mergeCells count="10">
    <mergeCell ref="G1:H1"/>
    <mergeCell ref="A2:H2"/>
    <mergeCell ref="A3:G3"/>
    <mergeCell ref="E4:G4"/>
    <mergeCell ref="A9:C9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D19" sqref="D19"/>
    </sheetView>
  </sheetViews>
  <sheetFormatPr defaultColWidth="10" defaultRowHeight="13.5" outlineLevelCol="7"/>
  <cols>
    <col min="1" max="1" width="11.4" customWidth="1"/>
    <col min="2" max="2" width="24.8333333333333" customWidth="1"/>
    <col min="3" max="3" width="16.15" customWidth="1"/>
    <col min="4" max="4" width="12.8916666666667" customWidth="1"/>
    <col min="5" max="5" width="12.75" customWidth="1"/>
    <col min="6" max="6" width="13.8416666666667" customWidth="1"/>
    <col min="7" max="7" width="14.1166666666667" customWidth="1"/>
    <col min="8" max="8" width="16.2833333333333" customWidth="1"/>
  </cols>
  <sheetData>
    <row r="1" ht="14.3" customHeight="1" spans="1:8">
      <c r="A1" s="2"/>
      <c r="G1" s="48" t="s">
        <v>448</v>
      </c>
      <c r="H1" s="48"/>
    </row>
    <row r="2" ht="33.9" customHeight="1" spans="1:8">
      <c r="A2" s="41" t="s">
        <v>22</v>
      </c>
      <c r="B2" s="41"/>
      <c r="C2" s="41"/>
      <c r="D2" s="41"/>
      <c r="E2" s="41"/>
      <c r="F2" s="41"/>
      <c r="G2" s="41"/>
      <c r="H2" s="41"/>
    </row>
    <row r="3" ht="21.1" customHeight="1" spans="1:8">
      <c r="A3" s="26" t="s">
        <v>31</v>
      </c>
      <c r="B3" s="26"/>
      <c r="C3" s="26"/>
      <c r="D3" s="26"/>
      <c r="E3" s="26"/>
      <c r="F3" s="26"/>
      <c r="G3" s="26"/>
      <c r="H3" s="18" t="s">
        <v>32</v>
      </c>
    </row>
    <row r="4" ht="20.35" customHeight="1" spans="1:8">
      <c r="A4" s="5" t="s">
        <v>162</v>
      </c>
      <c r="B4" s="5" t="s">
        <v>163</v>
      </c>
      <c r="C4" s="5" t="s">
        <v>137</v>
      </c>
      <c r="D4" s="5" t="s">
        <v>449</v>
      </c>
      <c r="E4" s="5"/>
      <c r="F4" s="5"/>
      <c r="G4" s="5"/>
      <c r="H4" s="5" t="s">
        <v>165</v>
      </c>
    </row>
    <row r="5" ht="17.3" customHeight="1" spans="1:8">
      <c r="A5" s="5"/>
      <c r="B5" s="5"/>
      <c r="C5" s="5"/>
      <c r="D5" s="5" t="s">
        <v>139</v>
      </c>
      <c r="E5" s="5" t="s">
        <v>282</v>
      </c>
      <c r="F5" s="5"/>
      <c r="G5" s="5" t="s">
        <v>283</v>
      </c>
      <c r="H5" s="5"/>
    </row>
    <row r="6" ht="24.1" customHeight="1" spans="1:8">
      <c r="A6" s="5"/>
      <c r="B6" s="5"/>
      <c r="C6" s="5"/>
      <c r="D6" s="5"/>
      <c r="E6" s="5" t="s">
        <v>260</v>
      </c>
      <c r="F6" s="5" t="s">
        <v>242</v>
      </c>
      <c r="G6" s="5"/>
      <c r="H6" s="5"/>
    </row>
    <row r="7" ht="19.9" customHeight="1" spans="1:8">
      <c r="A7" s="29"/>
      <c r="B7" s="5" t="s">
        <v>137</v>
      </c>
      <c r="C7" s="28">
        <v>0</v>
      </c>
      <c r="D7" s="28"/>
      <c r="E7" s="28"/>
      <c r="F7" s="28"/>
      <c r="G7" s="28"/>
      <c r="H7" s="28"/>
    </row>
    <row r="8" ht="19.9" customHeight="1" spans="1:8">
      <c r="A8" s="27"/>
      <c r="B8" s="27"/>
      <c r="C8" s="28"/>
      <c r="D8" s="28"/>
      <c r="E8" s="28"/>
      <c r="F8" s="28"/>
      <c r="G8" s="28"/>
      <c r="H8" s="28"/>
    </row>
    <row r="9" ht="19.9" customHeight="1" spans="1:8">
      <c r="A9" s="50"/>
      <c r="B9" s="50"/>
      <c r="C9" s="28"/>
      <c r="D9" s="28"/>
      <c r="E9" s="28"/>
      <c r="F9" s="28"/>
      <c r="G9" s="28"/>
      <c r="H9" s="28"/>
    </row>
    <row r="10" ht="19.9" customHeight="1" spans="1:8">
      <c r="A10" s="50"/>
      <c r="B10" s="50"/>
      <c r="C10" s="28"/>
      <c r="D10" s="28"/>
      <c r="E10" s="28"/>
      <c r="F10" s="28"/>
      <c r="G10" s="28"/>
      <c r="H10" s="28"/>
    </row>
    <row r="11" ht="19.9" customHeight="1" spans="1:8">
      <c r="A11" s="50"/>
      <c r="B11" s="50"/>
      <c r="C11" s="28"/>
      <c r="D11" s="28"/>
      <c r="E11" s="28"/>
      <c r="F11" s="28"/>
      <c r="G11" s="28"/>
      <c r="H11" s="28"/>
    </row>
    <row r="12" ht="19.9" customHeight="1" spans="1:8">
      <c r="A12" s="51"/>
      <c r="B12" s="51"/>
      <c r="C12" s="7"/>
      <c r="D12" s="7"/>
      <c r="E12" s="52"/>
      <c r="F12" s="52"/>
      <c r="G12" s="52"/>
      <c r="H12" s="52"/>
    </row>
    <row r="13" ht="14.3" customHeight="1" spans="1:8">
      <c r="A13" s="13" t="s">
        <v>317</v>
      </c>
      <c r="B13" s="13"/>
      <c r="C13" s="13"/>
      <c r="D13" s="38"/>
      <c r="E13" s="38"/>
      <c r="F13" s="38"/>
      <c r="G13" s="38"/>
      <c r="H13" s="38"/>
    </row>
  </sheetData>
  <mergeCells count="12">
    <mergeCell ref="G1:H1"/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E15" sqref="E15"/>
    </sheetView>
  </sheetViews>
  <sheetFormatPr defaultColWidth="10" defaultRowHeight="13.5"/>
  <cols>
    <col min="1" max="1" width="4.475" customWidth="1"/>
    <col min="2" max="2" width="4.75" customWidth="1"/>
    <col min="3" max="3" width="5.01666666666667" customWidth="1"/>
    <col min="4" max="4" width="6.65" customWidth="1"/>
    <col min="5" max="5" width="16.4166666666667" customWidth="1"/>
    <col min="6" max="6" width="11.8083333333333" customWidth="1"/>
    <col min="7" max="20" width="7.18333333333333" customWidth="1"/>
    <col min="21" max="21" width="9.76666666666667" customWidth="1"/>
  </cols>
  <sheetData>
    <row r="1" ht="14.3" customHeight="1" spans="1:20">
      <c r="A1" s="2"/>
      <c r="S1" s="48" t="s">
        <v>450</v>
      </c>
      <c r="T1" s="48"/>
    </row>
    <row r="2" ht="41.45" customHeight="1" spans="1:17">
      <c r="A2" s="41" t="s">
        <v>23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</row>
    <row r="3" ht="21.1" customHeight="1" spans="1:20">
      <c r="A3" s="26" t="s">
        <v>31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18" t="s">
        <v>32</v>
      </c>
      <c r="T3" s="18"/>
    </row>
    <row r="4" ht="24.45" customHeight="1" spans="1:20">
      <c r="A4" s="5" t="s">
        <v>161</v>
      </c>
      <c r="B4" s="5"/>
      <c r="C4" s="5"/>
      <c r="D4" s="5" t="s">
        <v>231</v>
      </c>
      <c r="E4" s="5" t="s">
        <v>232</v>
      </c>
      <c r="F4" s="5" t="s">
        <v>233</v>
      </c>
      <c r="G4" s="5" t="s">
        <v>234</v>
      </c>
      <c r="H4" s="5" t="s">
        <v>235</v>
      </c>
      <c r="I4" s="5" t="s">
        <v>236</v>
      </c>
      <c r="J4" s="5" t="s">
        <v>237</v>
      </c>
      <c r="K4" s="5" t="s">
        <v>238</v>
      </c>
      <c r="L4" s="5" t="s">
        <v>239</v>
      </c>
      <c r="M4" s="5" t="s">
        <v>240</v>
      </c>
      <c r="N4" s="5" t="s">
        <v>241</v>
      </c>
      <c r="O4" s="5" t="s">
        <v>242</v>
      </c>
      <c r="P4" s="5" t="s">
        <v>243</v>
      </c>
      <c r="Q4" s="5" t="s">
        <v>244</v>
      </c>
      <c r="R4" s="5" t="s">
        <v>245</v>
      </c>
      <c r="S4" s="5" t="s">
        <v>246</v>
      </c>
      <c r="T4" s="5" t="s">
        <v>247</v>
      </c>
    </row>
    <row r="5" ht="17.7" customHeight="1" spans="1:20">
      <c r="A5" s="5" t="s">
        <v>169</v>
      </c>
      <c r="B5" s="5" t="s">
        <v>170</v>
      </c>
      <c r="C5" s="5" t="s">
        <v>171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</row>
    <row r="6" ht="19.9" customHeight="1" spans="1:20">
      <c r="A6" s="29"/>
      <c r="B6" s="29"/>
      <c r="C6" s="29"/>
      <c r="D6" s="29"/>
      <c r="E6" s="29" t="s">
        <v>137</v>
      </c>
      <c r="F6" s="28">
        <v>0</v>
      </c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</row>
    <row r="7" ht="19.9" customHeight="1" spans="1:20">
      <c r="A7" s="29"/>
      <c r="B7" s="29"/>
      <c r="C7" s="29"/>
      <c r="D7" s="27"/>
      <c r="E7" s="27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</row>
    <row r="8" ht="19.9" customHeight="1" spans="1:20">
      <c r="A8" s="53"/>
      <c r="B8" s="53"/>
      <c r="C8" s="53"/>
      <c r="D8" s="50"/>
      <c r="E8" s="50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</row>
    <row r="9" ht="19.9" customHeight="1" spans="1:20">
      <c r="A9" s="54"/>
      <c r="B9" s="54"/>
      <c r="C9" s="54"/>
      <c r="D9" s="51"/>
      <c r="E9" s="55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</row>
    <row r="10" ht="14.3" customHeight="1" spans="1:20">
      <c r="A10" s="13" t="s">
        <v>317</v>
      </c>
      <c r="B10" s="13"/>
      <c r="C10" s="13"/>
      <c r="D10" s="13"/>
      <c r="E10" s="13"/>
      <c r="F10" s="13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</row>
  </sheetData>
  <mergeCells count="23">
    <mergeCell ref="S1:T1"/>
    <mergeCell ref="A2:Q2"/>
    <mergeCell ref="A3:R3"/>
    <mergeCell ref="S3:T3"/>
    <mergeCell ref="A4:C4"/>
    <mergeCell ref="A10:F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topLeftCell="A3" workbookViewId="0">
      <selection activeCell="G9" sqref="G9"/>
    </sheetView>
  </sheetViews>
  <sheetFormatPr defaultColWidth="10" defaultRowHeight="13.5" outlineLevelCol="2"/>
  <cols>
    <col min="1" max="1" width="6.375" customWidth="1"/>
    <col min="2" max="2" width="9.90833333333333" customWidth="1"/>
    <col min="3" max="3" width="74.875" customWidth="1"/>
  </cols>
  <sheetData>
    <row r="1" ht="28.6" customHeight="1" spans="1:3">
      <c r="A1" s="2"/>
      <c r="B1" s="25" t="s">
        <v>5</v>
      </c>
      <c r="C1" s="25"/>
    </row>
    <row r="2" ht="21.85" customHeight="1" spans="2:3">
      <c r="B2" s="25"/>
      <c r="C2" s="25"/>
    </row>
    <row r="3" ht="27.1" customHeight="1" spans="2:3">
      <c r="B3" s="117" t="s">
        <v>6</v>
      </c>
      <c r="C3" s="117"/>
    </row>
    <row r="4" ht="28.45" customHeight="1" spans="2:3">
      <c r="B4" s="118">
        <v>1</v>
      </c>
      <c r="C4" s="119" t="s">
        <v>7</v>
      </c>
    </row>
    <row r="5" ht="28.45" customHeight="1" spans="2:3">
      <c r="B5" s="118">
        <v>2</v>
      </c>
      <c r="C5" s="120" t="s">
        <v>8</v>
      </c>
    </row>
    <row r="6" ht="28.45" customHeight="1" spans="2:3">
      <c r="B6" s="118">
        <v>3</v>
      </c>
      <c r="C6" s="119" t="s">
        <v>9</v>
      </c>
    </row>
    <row r="7" ht="28.45" customHeight="1" spans="2:3">
      <c r="B7" s="118">
        <v>4</v>
      </c>
      <c r="C7" s="119" t="s">
        <v>10</v>
      </c>
    </row>
    <row r="8" ht="28.45" customHeight="1" spans="2:3">
      <c r="B8" s="118">
        <v>5</v>
      </c>
      <c r="C8" s="119" t="s">
        <v>11</v>
      </c>
    </row>
    <row r="9" ht="28.45" customHeight="1" spans="2:3">
      <c r="B9" s="118">
        <v>6</v>
      </c>
      <c r="C9" s="119" t="s">
        <v>12</v>
      </c>
    </row>
    <row r="10" ht="28.45" customHeight="1" spans="2:3">
      <c r="B10" s="118">
        <v>7</v>
      </c>
      <c r="C10" s="119" t="s">
        <v>13</v>
      </c>
    </row>
    <row r="11" ht="28.45" customHeight="1" spans="2:3">
      <c r="B11" s="118">
        <v>8</v>
      </c>
      <c r="C11" s="119" t="s">
        <v>14</v>
      </c>
    </row>
    <row r="12" ht="28.45" customHeight="1" spans="2:3">
      <c r="B12" s="118">
        <v>9</v>
      </c>
      <c r="C12" s="119" t="s">
        <v>15</v>
      </c>
    </row>
    <row r="13" ht="28.45" customHeight="1" spans="2:3">
      <c r="B13" s="118">
        <v>10</v>
      </c>
      <c r="C13" s="119" t="s">
        <v>16</v>
      </c>
    </row>
    <row r="14" ht="28.45" customHeight="1" spans="2:3">
      <c r="B14" s="118">
        <v>11</v>
      </c>
      <c r="C14" s="119" t="s">
        <v>17</v>
      </c>
    </row>
    <row r="15" ht="28.45" customHeight="1" spans="2:3">
      <c r="B15" s="118">
        <v>12</v>
      </c>
      <c r="C15" s="119" t="s">
        <v>18</v>
      </c>
    </row>
    <row r="16" ht="28.45" customHeight="1" spans="2:3">
      <c r="B16" s="118">
        <v>13</v>
      </c>
      <c r="C16" s="119" t="s">
        <v>19</v>
      </c>
    </row>
    <row r="17" ht="28.45" customHeight="1" spans="2:3">
      <c r="B17" s="118">
        <v>14</v>
      </c>
      <c r="C17" s="119" t="s">
        <v>20</v>
      </c>
    </row>
    <row r="18" ht="28.45" customHeight="1" spans="2:3">
      <c r="B18" s="118">
        <v>15</v>
      </c>
      <c r="C18" s="119" t="s">
        <v>21</v>
      </c>
    </row>
    <row r="19" ht="28.45" customHeight="1" spans="2:3">
      <c r="B19" s="118">
        <v>16</v>
      </c>
      <c r="C19" s="119" t="s">
        <v>22</v>
      </c>
    </row>
    <row r="20" ht="28.45" customHeight="1" spans="2:3">
      <c r="B20" s="118">
        <v>17</v>
      </c>
      <c r="C20" s="119" t="s">
        <v>23</v>
      </c>
    </row>
    <row r="21" ht="28.45" customHeight="1" spans="2:3">
      <c r="B21" s="118">
        <v>18</v>
      </c>
      <c r="C21" s="119" t="s">
        <v>24</v>
      </c>
    </row>
    <row r="22" ht="28.45" customHeight="1" spans="2:3">
      <c r="B22" s="118">
        <v>19</v>
      </c>
      <c r="C22" s="119" t="s">
        <v>25</v>
      </c>
    </row>
    <row r="23" ht="28.45" customHeight="1" spans="2:3">
      <c r="B23" s="118">
        <v>20</v>
      </c>
      <c r="C23" s="119" t="s">
        <v>26</v>
      </c>
    </row>
    <row r="24" ht="28.45" customHeight="1" spans="2:3">
      <c r="B24" s="118">
        <v>21</v>
      </c>
      <c r="C24" s="119" t="s">
        <v>27</v>
      </c>
    </row>
    <row r="25" ht="28.45" customHeight="1" spans="2:3">
      <c r="B25" s="118">
        <v>22</v>
      </c>
      <c r="C25" s="119" t="s">
        <v>28</v>
      </c>
    </row>
    <row r="26" ht="28.45" customHeight="1" spans="2:3">
      <c r="B26" s="118">
        <v>23</v>
      </c>
      <c r="C26" s="119" t="s">
        <v>29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H19" sqref="H19"/>
    </sheetView>
  </sheetViews>
  <sheetFormatPr defaultColWidth="10" defaultRowHeight="13.5"/>
  <cols>
    <col min="1" max="1" width="3.8" customWidth="1"/>
    <col min="2" max="3" width="3.93333333333333" customWidth="1"/>
    <col min="4" max="4" width="6.78333333333333" customWidth="1"/>
    <col min="5" max="5" width="15.875" customWidth="1"/>
    <col min="6" max="6" width="9.225" customWidth="1"/>
    <col min="7" max="20" width="7.18333333333333" customWidth="1"/>
    <col min="21" max="21" width="9.76666666666667" customWidth="1"/>
  </cols>
  <sheetData>
    <row r="1" ht="14.3" customHeight="1" spans="1:20">
      <c r="A1" s="2"/>
      <c r="S1" s="48" t="s">
        <v>451</v>
      </c>
      <c r="T1" s="48"/>
    </row>
    <row r="2" ht="41.45" customHeight="1" spans="1:20">
      <c r="A2" s="41" t="s">
        <v>24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</row>
    <row r="3" ht="18.8" customHeight="1" spans="1:20">
      <c r="A3" s="26" t="s">
        <v>31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18" t="s">
        <v>32</v>
      </c>
      <c r="T3" s="18"/>
    </row>
    <row r="4" ht="25.6" customHeight="1" spans="1:20">
      <c r="A4" s="5" t="s">
        <v>161</v>
      </c>
      <c r="B4" s="5"/>
      <c r="C4" s="5"/>
      <c r="D4" s="5" t="s">
        <v>231</v>
      </c>
      <c r="E4" s="5" t="s">
        <v>232</v>
      </c>
      <c r="F4" s="5" t="s">
        <v>259</v>
      </c>
      <c r="G4" s="5" t="s">
        <v>164</v>
      </c>
      <c r="H4" s="5"/>
      <c r="I4" s="5"/>
      <c r="J4" s="5"/>
      <c r="K4" s="5" t="s">
        <v>165</v>
      </c>
      <c r="L4" s="5"/>
      <c r="M4" s="5"/>
      <c r="N4" s="5"/>
      <c r="O4" s="5"/>
      <c r="P4" s="5"/>
      <c r="Q4" s="5"/>
      <c r="R4" s="5"/>
      <c r="S4" s="5"/>
      <c r="T4" s="5"/>
    </row>
    <row r="5" ht="43.7" customHeight="1" spans="1:20">
      <c r="A5" s="5" t="s">
        <v>169</v>
      </c>
      <c r="B5" s="5" t="s">
        <v>170</v>
      </c>
      <c r="C5" s="5" t="s">
        <v>171</v>
      </c>
      <c r="D5" s="5"/>
      <c r="E5" s="5"/>
      <c r="F5" s="5"/>
      <c r="G5" s="5" t="s">
        <v>137</v>
      </c>
      <c r="H5" s="5" t="s">
        <v>260</v>
      </c>
      <c r="I5" s="5" t="s">
        <v>261</v>
      </c>
      <c r="J5" s="5" t="s">
        <v>242</v>
      </c>
      <c r="K5" s="5" t="s">
        <v>137</v>
      </c>
      <c r="L5" s="5" t="s">
        <v>263</v>
      </c>
      <c r="M5" s="5" t="s">
        <v>264</v>
      </c>
      <c r="N5" s="5" t="s">
        <v>244</v>
      </c>
      <c r="O5" s="5" t="s">
        <v>265</v>
      </c>
      <c r="P5" s="5" t="s">
        <v>266</v>
      </c>
      <c r="Q5" s="5" t="s">
        <v>267</v>
      </c>
      <c r="R5" s="5" t="s">
        <v>240</v>
      </c>
      <c r="S5" s="5" t="s">
        <v>243</v>
      </c>
      <c r="T5" s="5" t="s">
        <v>247</v>
      </c>
    </row>
    <row r="6" ht="19.9" customHeight="1" spans="1:20">
      <c r="A6" s="29"/>
      <c r="B6" s="29"/>
      <c r="C6" s="29"/>
      <c r="D6" s="29"/>
      <c r="E6" s="29" t="s">
        <v>137</v>
      </c>
      <c r="F6" s="28">
        <v>0</v>
      </c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</row>
    <row r="7" ht="19.9" customHeight="1" spans="1:20">
      <c r="A7" s="29"/>
      <c r="B7" s="29"/>
      <c r="C7" s="29"/>
      <c r="D7" s="27"/>
      <c r="E7" s="27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</row>
    <row r="8" ht="19.9" customHeight="1" spans="1:20">
      <c r="A8" s="53"/>
      <c r="B8" s="53"/>
      <c r="C8" s="53"/>
      <c r="D8" s="50"/>
      <c r="E8" s="50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</row>
    <row r="9" ht="19.9" customHeight="1" spans="1:20">
      <c r="A9" s="54"/>
      <c r="B9" s="54"/>
      <c r="C9" s="54"/>
      <c r="D9" s="51"/>
      <c r="E9" s="55"/>
      <c r="F9" s="52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</row>
    <row r="10" ht="14.3" customHeight="1" spans="1:20">
      <c r="A10" s="13" t="s">
        <v>317</v>
      </c>
      <c r="B10" s="13"/>
      <c r="C10" s="13"/>
      <c r="D10" s="13"/>
      <c r="E10" s="13"/>
      <c r="F10" s="13"/>
      <c r="G10" s="13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</row>
  </sheetData>
  <mergeCells count="11">
    <mergeCell ref="S1:T1"/>
    <mergeCell ref="A2:T2"/>
    <mergeCell ref="A3:R3"/>
    <mergeCell ref="S3:T3"/>
    <mergeCell ref="A4:C4"/>
    <mergeCell ref="G4:J4"/>
    <mergeCell ref="K4:T4"/>
    <mergeCell ref="A10:G10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E22" sqref="E22"/>
    </sheetView>
  </sheetViews>
  <sheetFormatPr defaultColWidth="10" defaultRowHeight="13.5" outlineLevelCol="7"/>
  <cols>
    <col min="1" max="1" width="11.125" customWidth="1"/>
    <col min="2" max="2" width="25.375" customWidth="1"/>
    <col min="3" max="3" width="15.3333333333333" customWidth="1"/>
    <col min="4" max="4" width="12.75" customWidth="1"/>
    <col min="5" max="5" width="16.4166666666667" customWidth="1"/>
    <col min="6" max="6" width="14.1166666666667" customWidth="1"/>
    <col min="7" max="7" width="15.3333333333333" customWidth="1"/>
    <col min="8" max="8" width="17.6416666666667" customWidth="1"/>
  </cols>
  <sheetData>
    <row r="1" ht="14.3" customHeight="1" spans="1:8">
      <c r="A1" s="2"/>
      <c r="H1" s="48" t="s">
        <v>452</v>
      </c>
    </row>
    <row r="2" ht="33.9" customHeight="1" spans="1:8">
      <c r="A2" s="41" t="s">
        <v>25</v>
      </c>
      <c r="B2" s="41"/>
      <c r="C2" s="41"/>
      <c r="D2" s="41"/>
      <c r="E2" s="41"/>
      <c r="F2" s="41"/>
      <c r="G2" s="41"/>
      <c r="H2" s="41"/>
    </row>
    <row r="3" ht="21.1" customHeight="1" spans="1:8">
      <c r="A3" s="26" t="s">
        <v>31</v>
      </c>
      <c r="B3" s="26"/>
      <c r="C3" s="26"/>
      <c r="D3" s="26"/>
      <c r="E3" s="26"/>
      <c r="F3" s="26"/>
      <c r="G3" s="26"/>
      <c r="H3" s="18" t="s">
        <v>32</v>
      </c>
    </row>
    <row r="4" ht="17.3" customHeight="1" spans="1:8">
      <c r="A4" s="5" t="s">
        <v>162</v>
      </c>
      <c r="B4" s="5" t="s">
        <v>163</v>
      </c>
      <c r="C4" s="5" t="s">
        <v>137</v>
      </c>
      <c r="D4" s="5" t="s">
        <v>453</v>
      </c>
      <c r="E4" s="5"/>
      <c r="F4" s="5"/>
      <c r="G4" s="5"/>
      <c r="H4" s="5" t="s">
        <v>165</v>
      </c>
    </row>
    <row r="5" ht="20.35" customHeight="1" spans="1:8">
      <c r="A5" s="5"/>
      <c r="B5" s="5"/>
      <c r="C5" s="5"/>
      <c r="D5" s="5" t="s">
        <v>139</v>
      </c>
      <c r="E5" s="5" t="s">
        <v>282</v>
      </c>
      <c r="F5" s="5"/>
      <c r="G5" s="5" t="s">
        <v>283</v>
      </c>
      <c r="H5" s="5"/>
    </row>
    <row r="6" ht="20.35" customHeight="1" spans="1:8">
      <c r="A6" s="5"/>
      <c r="B6" s="5"/>
      <c r="C6" s="5"/>
      <c r="D6" s="5"/>
      <c r="E6" s="5" t="s">
        <v>260</v>
      </c>
      <c r="F6" s="5" t="s">
        <v>242</v>
      </c>
      <c r="G6" s="5"/>
      <c r="H6" s="5"/>
    </row>
    <row r="7" ht="19.9" customHeight="1" spans="1:8">
      <c r="A7" s="29"/>
      <c r="B7" s="5" t="s">
        <v>137</v>
      </c>
      <c r="C7" s="28">
        <v>0</v>
      </c>
      <c r="D7" s="28"/>
      <c r="E7" s="28"/>
      <c r="F7" s="28"/>
      <c r="G7" s="28"/>
      <c r="H7" s="28"/>
    </row>
    <row r="8" ht="19.9" customHeight="1" spans="1:8">
      <c r="A8" s="27"/>
      <c r="B8" s="27"/>
      <c r="C8" s="28"/>
      <c r="D8" s="28"/>
      <c r="E8" s="28"/>
      <c r="F8" s="28"/>
      <c r="G8" s="28"/>
      <c r="H8" s="28"/>
    </row>
    <row r="9" ht="19.9" customHeight="1" spans="1:8">
      <c r="A9" s="50"/>
      <c r="B9" s="50"/>
      <c r="C9" s="28"/>
      <c r="D9" s="28"/>
      <c r="E9" s="28"/>
      <c r="F9" s="28"/>
      <c r="G9" s="28"/>
      <c r="H9" s="28"/>
    </row>
    <row r="10" ht="19.9" customHeight="1" spans="1:8">
      <c r="A10" s="50"/>
      <c r="B10" s="50"/>
      <c r="C10" s="28"/>
      <c r="D10" s="28"/>
      <c r="E10" s="28"/>
      <c r="F10" s="28"/>
      <c r="G10" s="28"/>
      <c r="H10" s="28"/>
    </row>
    <row r="11" ht="19.9" customHeight="1" spans="1:8">
      <c r="A11" s="50"/>
      <c r="B11" s="50"/>
      <c r="C11" s="28"/>
      <c r="D11" s="28"/>
      <c r="E11" s="28"/>
      <c r="F11" s="28"/>
      <c r="G11" s="28"/>
      <c r="H11" s="28"/>
    </row>
    <row r="12" ht="19.9" customHeight="1" spans="1:8">
      <c r="A12" s="51"/>
      <c r="B12" s="51"/>
      <c r="C12" s="7"/>
      <c r="D12" s="7"/>
      <c r="E12" s="52"/>
      <c r="F12" s="52"/>
      <c r="G12" s="52"/>
      <c r="H12" s="52"/>
    </row>
    <row r="13" ht="14.3" customHeight="1" spans="1:8">
      <c r="A13" s="13" t="s">
        <v>317</v>
      </c>
      <c r="B13" s="13"/>
      <c r="C13" s="13"/>
      <c r="D13" s="38"/>
      <c r="E13" s="38"/>
      <c r="F13" s="38"/>
      <c r="G13" s="38"/>
      <c r="H13" s="38"/>
    </row>
  </sheetData>
  <mergeCells count="11"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D22" sqref="D22"/>
    </sheetView>
  </sheetViews>
  <sheetFormatPr defaultColWidth="10" defaultRowHeight="13.5" outlineLevelCol="7"/>
  <cols>
    <col min="1" max="1" width="10.7166666666667" customWidth="1"/>
    <col min="2" max="2" width="22.8" customWidth="1"/>
    <col min="3" max="3" width="19.2666666666667" customWidth="1"/>
    <col min="4" max="4" width="16.6916666666667" customWidth="1"/>
    <col min="5" max="6" width="16.4166666666667" customWidth="1"/>
    <col min="7" max="8" width="17.6416666666667" customWidth="1"/>
  </cols>
  <sheetData>
    <row r="1" ht="14.3" customHeight="1" spans="1:8">
      <c r="A1" s="2"/>
      <c r="H1" s="48" t="s">
        <v>454</v>
      </c>
    </row>
    <row r="2" ht="33.9" customHeight="1" spans="1:8">
      <c r="A2" s="41" t="s">
        <v>26</v>
      </c>
      <c r="B2" s="41"/>
      <c r="C2" s="41"/>
      <c r="D2" s="41"/>
      <c r="E2" s="41"/>
      <c r="F2" s="41"/>
      <c r="G2" s="41"/>
      <c r="H2" s="41"/>
    </row>
    <row r="3" ht="21.1" customHeight="1" spans="1:8">
      <c r="A3" s="26" t="s">
        <v>31</v>
      </c>
      <c r="B3" s="26"/>
      <c r="C3" s="26"/>
      <c r="D3" s="26"/>
      <c r="E3" s="26"/>
      <c r="F3" s="26"/>
      <c r="G3" s="26"/>
      <c r="H3" s="18" t="s">
        <v>32</v>
      </c>
    </row>
    <row r="4" ht="18.05" customHeight="1" spans="1:8">
      <c r="A4" s="5" t="s">
        <v>162</v>
      </c>
      <c r="B4" s="5" t="s">
        <v>163</v>
      </c>
      <c r="C4" s="5" t="s">
        <v>137</v>
      </c>
      <c r="D4" s="5" t="s">
        <v>455</v>
      </c>
      <c r="E4" s="5"/>
      <c r="F4" s="5"/>
      <c r="G4" s="5"/>
      <c r="H4" s="5" t="s">
        <v>165</v>
      </c>
    </row>
    <row r="5" ht="16.55" customHeight="1" spans="1:8">
      <c r="A5" s="5"/>
      <c r="B5" s="5"/>
      <c r="C5" s="5"/>
      <c r="D5" s="5" t="s">
        <v>139</v>
      </c>
      <c r="E5" s="5" t="s">
        <v>282</v>
      </c>
      <c r="F5" s="5"/>
      <c r="G5" s="5" t="s">
        <v>283</v>
      </c>
      <c r="H5" s="5"/>
    </row>
    <row r="6" ht="21.1" customHeight="1" spans="1:8">
      <c r="A6" s="5"/>
      <c r="B6" s="5"/>
      <c r="C6" s="5"/>
      <c r="D6" s="5"/>
      <c r="E6" s="5" t="s">
        <v>260</v>
      </c>
      <c r="F6" s="5" t="s">
        <v>242</v>
      </c>
      <c r="G6" s="5"/>
      <c r="H6" s="5"/>
    </row>
    <row r="7" ht="19.9" customHeight="1" spans="1:8">
      <c r="A7" s="29"/>
      <c r="B7" s="5" t="s">
        <v>137</v>
      </c>
      <c r="C7" s="28">
        <v>0</v>
      </c>
      <c r="D7" s="28"/>
      <c r="E7" s="28"/>
      <c r="F7" s="28"/>
      <c r="G7" s="28"/>
      <c r="H7" s="28"/>
    </row>
    <row r="8" ht="19.9" customHeight="1" spans="1:8">
      <c r="A8" s="27"/>
      <c r="B8" s="27"/>
      <c r="C8" s="28"/>
      <c r="D8" s="28"/>
      <c r="E8" s="28"/>
      <c r="F8" s="28"/>
      <c r="G8" s="28"/>
      <c r="H8" s="28"/>
    </row>
    <row r="9" ht="19.9" customHeight="1" spans="1:8">
      <c r="A9" s="50"/>
      <c r="B9" s="50"/>
      <c r="C9" s="28"/>
      <c r="D9" s="28"/>
      <c r="E9" s="28"/>
      <c r="F9" s="28"/>
      <c r="G9" s="28"/>
      <c r="H9" s="28"/>
    </row>
    <row r="10" ht="19.9" customHeight="1" spans="1:8">
      <c r="A10" s="50"/>
      <c r="B10" s="50"/>
      <c r="C10" s="28"/>
      <c r="D10" s="28"/>
      <c r="E10" s="28"/>
      <c r="F10" s="28"/>
      <c r="G10" s="28"/>
      <c r="H10" s="28"/>
    </row>
    <row r="11" ht="19.9" customHeight="1" spans="1:8">
      <c r="A11" s="50"/>
      <c r="B11" s="50"/>
      <c r="C11" s="28"/>
      <c r="D11" s="28"/>
      <c r="E11" s="28"/>
      <c r="F11" s="28"/>
      <c r="G11" s="28"/>
      <c r="H11" s="28"/>
    </row>
    <row r="12" ht="19.9" customHeight="1" spans="1:8">
      <c r="A12" s="51"/>
      <c r="B12" s="51"/>
      <c r="C12" s="7"/>
      <c r="D12" s="7"/>
      <c r="E12" s="52"/>
      <c r="F12" s="52"/>
      <c r="G12" s="52"/>
      <c r="H12" s="52"/>
    </row>
    <row r="13" ht="14.3" customHeight="1" spans="1:8">
      <c r="A13" s="13" t="s">
        <v>317</v>
      </c>
      <c r="B13" s="13"/>
      <c r="C13" s="13"/>
      <c r="D13" s="13"/>
      <c r="E13" s="38"/>
      <c r="F13" s="38"/>
      <c r="G13" s="38"/>
      <c r="H13" s="38"/>
    </row>
  </sheetData>
  <mergeCells count="11">
    <mergeCell ref="A2:H2"/>
    <mergeCell ref="A3:G3"/>
    <mergeCell ref="D4:G4"/>
    <mergeCell ref="E5:F5"/>
    <mergeCell ref="A13:D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7"/>
  <sheetViews>
    <sheetView zoomScale="130" zoomScaleNormal="130" topLeftCell="A5" workbookViewId="0">
      <selection activeCell="C18" sqref="C18"/>
    </sheetView>
  </sheetViews>
  <sheetFormatPr defaultColWidth="10" defaultRowHeight="13.5"/>
  <cols>
    <col min="1" max="1" width="10.0416666666667" customWidth="1"/>
    <col min="2" max="2" width="21.7083333333333" customWidth="1"/>
    <col min="3" max="3" width="13.3" customWidth="1"/>
    <col min="4" max="14" width="7.69166666666667" customWidth="1"/>
    <col min="15" max="17" width="9.76666666666667" customWidth="1"/>
  </cols>
  <sheetData>
    <row r="1" ht="14.3" customHeight="1" spans="1:14">
      <c r="A1" s="2"/>
      <c r="M1" s="48" t="s">
        <v>456</v>
      </c>
      <c r="N1" s="48"/>
    </row>
    <row r="2" ht="39.9" customHeight="1" spans="1:14">
      <c r="A2" s="41" t="s">
        <v>27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</row>
    <row r="3" ht="15.8" customHeight="1" spans="1:14">
      <c r="A3" s="26" t="s">
        <v>31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18" t="s">
        <v>32</v>
      </c>
      <c r="N3" s="18"/>
    </row>
    <row r="4" ht="22.75" customHeight="1" spans="1:14">
      <c r="A4" s="5" t="s">
        <v>231</v>
      </c>
      <c r="B4" s="5" t="s">
        <v>457</v>
      </c>
      <c r="C4" s="5" t="s">
        <v>458</v>
      </c>
      <c r="D4" s="5"/>
      <c r="E4" s="5"/>
      <c r="F4" s="5"/>
      <c r="G4" s="5"/>
      <c r="H4" s="5"/>
      <c r="I4" s="5"/>
      <c r="J4" s="5"/>
      <c r="K4" s="5"/>
      <c r="L4" s="5"/>
      <c r="M4" s="5" t="s">
        <v>459</v>
      </c>
      <c r="N4" s="5"/>
    </row>
    <row r="5" ht="27.85" customHeight="1" spans="1:14">
      <c r="A5" s="5"/>
      <c r="B5" s="5"/>
      <c r="C5" s="5" t="s">
        <v>460</v>
      </c>
      <c r="D5" s="5" t="s">
        <v>140</v>
      </c>
      <c r="E5" s="5"/>
      <c r="F5" s="5"/>
      <c r="G5" s="5"/>
      <c r="H5" s="5"/>
      <c r="I5" s="5"/>
      <c r="J5" s="5" t="s">
        <v>461</v>
      </c>
      <c r="K5" s="5" t="s">
        <v>142</v>
      </c>
      <c r="L5" s="5" t="s">
        <v>143</v>
      </c>
      <c r="M5" s="5" t="s">
        <v>462</v>
      </c>
      <c r="N5" s="5" t="s">
        <v>463</v>
      </c>
    </row>
    <row r="6" ht="39.15" customHeight="1" spans="1:14">
      <c r="A6" s="5"/>
      <c r="B6" s="5"/>
      <c r="C6" s="5"/>
      <c r="D6" s="5" t="s">
        <v>464</v>
      </c>
      <c r="E6" s="5" t="s">
        <v>465</v>
      </c>
      <c r="F6" s="5" t="s">
        <v>466</v>
      </c>
      <c r="G6" s="5" t="s">
        <v>467</v>
      </c>
      <c r="H6" s="5" t="s">
        <v>468</v>
      </c>
      <c r="I6" s="5" t="s">
        <v>469</v>
      </c>
      <c r="J6" s="5"/>
      <c r="K6" s="5"/>
      <c r="L6" s="5"/>
      <c r="M6" s="5"/>
      <c r="N6" s="5"/>
    </row>
    <row r="7" ht="19.9" customHeight="1" spans="1:14">
      <c r="A7" s="29"/>
      <c r="B7" s="5" t="s">
        <v>137</v>
      </c>
      <c r="C7" s="28">
        <f>C8</f>
        <v>221.02</v>
      </c>
      <c r="D7" s="28">
        <f>D8</f>
        <v>221.02</v>
      </c>
      <c r="E7" s="28">
        <f>E8</f>
        <v>93.02</v>
      </c>
      <c r="F7" s="28"/>
      <c r="G7" s="28"/>
      <c r="H7" s="28"/>
      <c r="I7" s="28"/>
      <c r="J7" s="28"/>
      <c r="K7" s="28"/>
      <c r="L7" s="28"/>
      <c r="M7" s="28">
        <v>4.52</v>
      </c>
      <c r="N7" s="29"/>
    </row>
    <row r="8" ht="19.9" customHeight="1" spans="1:14">
      <c r="A8" s="27" t="s">
        <v>156</v>
      </c>
      <c r="B8" s="27" t="s">
        <v>157</v>
      </c>
      <c r="C8" s="28">
        <f>SUM(C9:C16)</f>
        <v>221.02</v>
      </c>
      <c r="D8" s="28">
        <f>SUM(D9:D16)</f>
        <v>221.02</v>
      </c>
      <c r="E8" s="28">
        <f>SUM(E9:E16)</f>
        <v>93.02</v>
      </c>
      <c r="F8" s="28"/>
      <c r="G8" s="28"/>
      <c r="H8" s="28"/>
      <c r="I8" s="28"/>
      <c r="J8" s="28"/>
      <c r="K8" s="28"/>
      <c r="L8" s="28"/>
      <c r="M8" s="28">
        <v>4.52</v>
      </c>
      <c r="N8" s="29"/>
    </row>
    <row r="9" ht="19.9" customHeight="1" spans="1:14">
      <c r="A9" s="42" t="s">
        <v>470</v>
      </c>
      <c r="B9" s="42" t="s">
        <v>471</v>
      </c>
      <c r="C9" s="43">
        <v>4.52</v>
      </c>
      <c r="D9" s="43">
        <v>4.52</v>
      </c>
      <c r="E9" s="43">
        <v>4.52</v>
      </c>
      <c r="F9" s="43"/>
      <c r="G9" s="43"/>
      <c r="H9" s="43"/>
      <c r="I9" s="43"/>
      <c r="J9" s="43"/>
      <c r="K9" s="43"/>
      <c r="L9" s="43"/>
      <c r="M9" s="43">
        <v>4.52</v>
      </c>
      <c r="N9" s="49"/>
    </row>
    <row r="10" ht="19.9" customHeight="1" spans="1:14">
      <c r="A10" s="42" t="s">
        <v>470</v>
      </c>
      <c r="B10" s="44" t="s">
        <v>472</v>
      </c>
      <c r="C10" s="45">
        <f>D10</f>
        <v>63.5</v>
      </c>
      <c r="D10" s="31">
        <v>63.5</v>
      </c>
      <c r="E10" s="31">
        <v>63.5</v>
      </c>
      <c r="F10" s="45"/>
      <c r="G10" s="45"/>
      <c r="H10" s="45"/>
      <c r="I10" s="45"/>
      <c r="J10" s="45"/>
      <c r="K10" s="45"/>
      <c r="L10" s="45"/>
      <c r="M10" s="45"/>
      <c r="N10" s="46"/>
    </row>
    <row r="11" ht="19.9" customHeight="1" spans="1:14">
      <c r="A11" s="42" t="s">
        <v>470</v>
      </c>
      <c r="B11" s="44" t="s">
        <v>473</v>
      </c>
      <c r="C11" s="45">
        <f t="shared" ref="C11:C16" si="0">D11</f>
        <v>83</v>
      </c>
      <c r="D11" s="31">
        <v>83</v>
      </c>
      <c r="E11" s="31">
        <v>0</v>
      </c>
      <c r="F11" s="45"/>
      <c r="G11" s="45"/>
      <c r="H11" s="45"/>
      <c r="I11" s="45"/>
      <c r="J11" s="45"/>
      <c r="K11" s="45"/>
      <c r="L11" s="45"/>
      <c r="M11" s="45"/>
      <c r="N11" s="46"/>
    </row>
    <row r="12" ht="19.9" customHeight="1" spans="1:14">
      <c r="A12" s="42" t="s">
        <v>470</v>
      </c>
      <c r="B12" s="44" t="s">
        <v>474</v>
      </c>
      <c r="C12" s="45">
        <f t="shared" si="0"/>
        <v>12</v>
      </c>
      <c r="D12" s="31">
        <v>12</v>
      </c>
      <c r="E12" s="31">
        <v>12</v>
      </c>
      <c r="F12" s="45"/>
      <c r="G12" s="45"/>
      <c r="H12" s="45"/>
      <c r="I12" s="45"/>
      <c r="J12" s="45"/>
      <c r="K12" s="45"/>
      <c r="L12" s="45"/>
      <c r="M12" s="45"/>
      <c r="N12" s="46"/>
    </row>
    <row r="13" ht="19.9" customHeight="1" spans="1:14">
      <c r="A13" s="42" t="s">
        <v>470</v>
      </c>
      <c r="B13" s="44" t="s">
        <v>475</v>
      </c>
      <c r="C13" s="45">
        <f t="shared" si="0"/>
        <v>3</v>
      </c>
      <c r="D13" s="31">
        <v>3</v>
      </c>
      <c r="E13" s="31">
        <v>3</v>
      </c>
      <c r="F13" s="45"/>
      <c r="G13" s="45"/>
      <c r="H13" s="45"/>
      <c r="I13" s="45"/>
      <c r="J13" s="45"/>
      <c r="K13" s="45"/>
      <c r="L13" s="45"/>
      <c r="M13" s="45"/>
      <c r="N13" s="46"/>
    </row>
    <row r="14" ht="19.9" customHeight="1" spans="1:14">
      <c r="A14" s="42" t="s">
        <v>470</v>
      </c>
      <c r="B14" s="44" t="s">
        <v>476</v>
      </c>
      <c r="C14" s="45">
        <f t="shared" si="0"/>
        <v>5</v>
      </c>
      <c r="D14" s="31">
        <v>5</v>
      </c>
      <c r="E14" s="31">
        <v>5</v>
      </c>
      <c r="F14" s="45"/>
      <c r="G14" s="45"/>
      <c r="H14" s="45"/>
      <c r="I14" s="45"/>
      <c r="J14" s="45"/>
      <c r="K14" s="45"/>
      <c r="L14" s="45"/>
      <c r="M14" s="45"/>
      <c r="N14" s="46"/>
    </row>
    <row r="15" ht="19.9" customHeight="1" spans="1:14">
      <c r="A15" s="42" t="s">
        <v>470</v>
      </c>
      <c r="B15" s="44" t="s">
        <v>477</v>
      </c>
      <c r="C15" s="45">
        <f t="shared" si="0"/>
        <v>5</v>
      </c>
      <c r="D15" s="31">
        <v>5</v>
      </c>
      <c r="E15" s="31">
        <v>0</v>
      </c>
      <c r="F15" s="45"/>
      <c r="G15" s="45"/>
      <c r="H15" s="45"/>
      <c r="I15" s="45"/>
      <c r="J15" s="45"/>
      <c r="K15" s="45"/>
      <c r="L15" s="45"/>
      <c r="M15" s="45"/>
      <c r="N15" s="46"/>
    </row>
    <row r="16" ht="19.9" customHeight="1" spans="1:14">
      <c r="A16" s="42" t="s">
        <v>470</v>
      </c>
      <c r="B16" s="44" t="s">
        <v>478</v>
      </c>
      <c r="C16" s="45">
        <f t="shared" si="0"/>
        <v>45</v>
      </c>
      <c r="D16" s="31">
        <v>45</v>
      </c>
      <c r="E16" s="31">
        <v>5</v>
      </c>
      <c r="F16" s="45"/>
      <c r="G16" s="45"/>
      <c r="H16" s="45"/>
      <c r="I16" s="45"/>
      <c r="J16" s="45"/>
      <c r="K16" s="45"/>
      <c r="L16" s="45"/>
      <c r="M16" s="45"/>
      <c r="N16" s="46"/>
    </row>
    <row r="17" ht="14.3" customHeight="1" spans="1:14">
      <c r="A17" s="46" t="s">
        <v>317</v>
      </c>
      <c r="B17" s="46"/>
      <c r="C17" s="46"/>
      <c r="D17" s="46"/>
      <c r="E17" s="47"/>
      <c r="F17" s="47"/>
      <c r="G17" s="47"/>
      <c r="H17" s="47"/>
      <c r="I17" s="47"/>
      <c r="J17" s="47"/>
      <c r="K17" s="47"/>
      <c r="L17" s="47"/>
      <c r="M17" s="47"/>
      <c r="N17" s="47"/>
    </row>
  </sheetData>
  <mergeCells count="16">
    <mergeCell ref="M1:N1"/>
    <mergeCell ref="A2:N2"/>
    <mergeCell ref="A3:L3"/>
    <mergeCell ref="M3:N3"/>
    <mergeCell ref="C4:L4"/>
    <mergeCell ref="M4:N4"/>
    <mergeCell ref="D5:I5"/>
    <mergeCell ref="A17:D17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T118"/>
  <sheetViews>
    <sheetView tabSelected="1" zoomScale="120" zoomScaleNormal="120" topLeftCell="C1" workbookViewId="0">
      <pane ySplit="5" topLeftCell="A104" activePane="bottomLeft" state="frozen"/>
      <selection/>
      <selection pane="bottomLeft" activeCell="H107" sqref="H107"/>
    </sheetView>
  </sheetViews>
  <sheetFormatPr defaultColWidth="10" defaultRowHeight="13.5"/>
  <cols>
    <col min="1" max="1" width="6.78333333333333" customWidth="1"/>
    <col min="2" max="2" width="15.0666666666667" customWidth="1"/>
    <col min="3" max="3" width="8.55" customWidth="1"/>
    <col min="4" max="4" width="12.2083333333333" customWidth="1"/>
    <col min="5" max="5" width="7.45833333333333" customWidth="1"/>
    <col min="6" max="6" width="11.25" customWidth="1"/>
    <col min="7" max="7" width="11.2583333333333" style="1" customWidth="1"/>
    <col min="8" max="8" width="8.225" style="1" customWidth="1"/>
    <col min="9" max="9" width="16.35" style="1" customWidth="1"/>
    <col min="10" max="10" width="17.5" style="1" customWidth="1"/>
    <col min="11" max="11" width="8.14166666666667" style="1" customWidth="1"/>
    <col min="12" max="12" width="9.76666666666667" style="1" customWidth="1"/>
    <col min="13" max="13" width="8.33333333333333" style="1" customWidth="1"/>
    <col min="14" max="16" width="9.76666666666667" customWidth="1"/>
  </cols>
  <sheetData>
    <row r="1" ht="14.3" customHeight="1" spans="1:13">
      <c r="A1" s="2"/>
      <c r="B1" s="2"/>
      <c r="C1" s="2"/>
      <c r="D1" s="2"/>
      <c r="E1" s="2"/>
      <c r="F1" s="2"/>
      <c r="G1" s="24"/>
      <c r="H1" s="24"/>
      <c r="I1" s="24"/>
      <c r="J1" s="24"/>
      <c r="K1" s="24"/>
      <c r="L1" s="24"/>
      <c r="M1" s="24" t="s">
        <v>479</v>
      </c>
    </row>
    <row r="2" ht="33.15" customHeight="1" spans="1:13">
      <c r="A2" s="2"/>
      <c r="B2" s="2"/>
      <c r="C2" s="25" t="s">
        <v>28</v>
      </c>
      <c r="D2" s="25"/>
      <c r="E2" s="25"/>
      <c r="F2" s="25"/>
      <c r="G2" s="25"/>
      <c r="H2" s="25"/>
      <c r="I2" s="25"/>
      <c r="J2" s="25"/>
      <c r="K2" s="25"/>
      <c r="L2" s="25"/>
      <c r="M2" s="25"/>
    </row>
    <row r="3" ht="18.8" customHeight="1" spans="1:13">
      <c r="A3" s="26" t="s">
        <v>31</v>
      </c>
      <c r="B3" s="26"/>
      <c r="C3" s="26"/>
      <c r="D3" s="26"/>
      <c r="E3" s="26"/>
      <c r="F3" s="26"/>
      <c r="G3" s="19"/>
      <c r="H3" s="19"/>
      <c r="I3" s="19"/>
      <c r="J3" s="19"/>
      <c r="K3" s="19"/>
      <c r="L3" s="19" t="s">
        <v>32</v>
      </c>
      <c r="M3" s="19"/>
    </row>
    <row r="4" spans="1:13">
      <c r="A4" s="5" t="s">
        <v>231</v>
      </c>
      <c r="B4" s="5" t="s">
        <v>480</v>
      </c>
      <c r="C4" s="5" t="s">
        <v>481</v>
      </c>
      <c r="D4" s="5" t="s">
        <v>482</v>
      </c>
      <c r="E4" s="5" t="s">
        <v>483</v>
      </c>
      <c r="F4" s="5"/>
      <c r="G4" s="5"/>
      <c r="H4" s="5"/>
      <c r="I4" s="5"/>
      <c r="J4" s="5"/>
      <c r="K4" s="5"/>
      <c r="L4" s="5"/>
      <c r="M4" s="5"/>
    </row>
    <row r="5" spans="1:13">
      <c r="A5" s="5"/>
      <c r="B5" s="5"/>
      <c r="C5" s="5"/>
      <c r="D5" s="5"/>
      <c r="E5" s="5" t="s">
        <v>484</v>
      </c>
      <c r="F5" s="5" t="s">
        <v>485</v>
      </c>
      <c r="G5" s="5" t="s">
        <v>486</v>
      </c>
      <c r="H5" s="5" t="s">
        <v>487</v>
      </c>
      <c r="I5" s="5" t="s">
        <v>488</v>
      </c>
      <c r="J5" s="5" t="s">
        <v>489</v>
      </c>
      <c r="K5" s="5" t="s">
        <v>490</v>
      </c>
      <c r="L5" s="5" t="s">
        <v>491</v>
      </c>
      <c r="M5" s="5" t="s">
        <v>492</v>
      </c>
    </row>
    <row r="6" spans="1:13">
      <c r="A6" s="27" t="s">
        <v>2</v>
      </c>
      <c r="B6" s="27" t="s">
        <v>4</v>
      </c>
      <c r="C6" s="28">
        <f>SUM(C7:C117)</f>
        <v>221.02</v>
      </c>
      <c r="D6" s="29"/>
      <c r="E6" s="29"/>
      <c r="F6" s="29"/>
      <c r="G6" s="5"/>
      <c r="H6" s="5"/>
      <c r="I6" s="5"/>
      <c r="J6" s="5"/>
      <c r="K6" s="5"/>
      <c r="L6" s="5"/>
      <c r="M6" s="5"/>
    </row>
    <row r="7" ht="38" customHeight="1" spans="1:13">
      <c r="A7" s="6" t="s">
        <v>158</v>
      </c>
      <c r="B7" s="6" t="s">
        <v>493</v>
      </c>
      <c r="C7" s="7">
        <v>4.52</v>
      </c>
      <c r="D7" s="6" t="s">
        <v>494</v>
      </c>
      <c r="E7" s="10" t="s">
        <v>495</v>
      </c>
      <c r="F7" s="10" t="s">
        <v>496</v>
      </c>
      <c r="G7" s="10" t="s">
        <v>497</v>
      </c>
      <c r="H7" s="10" t="s">
        <v>498</v>
      </c>
      <c r="I7" s="10" t="s">
        <v>499</v>
      </c>
      <c r="J7" s="10" t="s">
        <v>500</v>
      </c>
      <c r="K7" s="10" t="s">
        <v>501</v>
      </c>
      <c r="L7" s="10" t="s">
        <v>502</v>
      </c>
      <c r="M7" s="10"/>
    </row>
    <row r="8" spans="1:13">
      <c r="A8" s="6"/>
      <c r="B8" s="6"/>
      <c r="C8" s="7"/>
      <c r="D8" s="6"/>
      <c r="E8" s="10"/>
      <c r="F8" s="10" t="s">
        <v>503</v>
      </c>
      <c r="G8" s="10"/>
      <c r="H8" s="10"/>
      <c r="I8" s="10"/>
      <c r="J8" s="10"/>
      <c r="K8" s="10"/>
      <c r="L8" s="10"/>
      <c r="M8" s="10"/>
    </row>
    <row r="9" ht="21" spans="1:13">
      <c r="A9" s="6"/>
      <c r="B9" s="6"/>
      <c r="C9" s="7"/>
      <c r="D9" s="6"/>
      <c r="E9" s="10"/>
      <c r="F9" s="10" t="s">
        <v>504</v>
      </c>
      <c r="G9" s="10"/>
      <c r="H9" s="10"/>
      <c r="I9" s="10"/>
      <c r="J9" s="10"/>
      <c r="K9" s="10"/>
      <c r="L9" s="10"/>
      <c r="M9" s="10"/>
    </row>
    <row r="10" ht="50" customHeight="1" spans="1:13">
      <c r="A10" s="6"/>
      <c r="B10" s="6"/>
      <c r="C10" s="7"/>
      <c r="D10" s="6"/>
      <c r="E10" s="10" t="s">
        <v>505</v>
      </c>
      <c r="F10" s="10" t="s">
        <v>506</v>
      </c>
      <c r="G10" s="10" t="s">
        <v>507</v>
      </c>
      <c r="H10" s="10" t="s">
        <v>508</v>
      </c>
      <c r="I10" s="10" t="s">
        <v>509</v>
      </c>
      <c r="J10" s="10" t="s">
        <v>510</v>
      </c>
      <c r="K10" s="10" t="s">
        <v>511</v>
      </c>
      <c r="L10" s="10" t="s">
        <v>502</v>
      </c>
      <c r="M10" s="10"/>
    </row>
    <row r="11" ht="35" customHeight="1" spans="1:13">
      <c r="A11" s="6"/>
      <c r="B11" s="6"/>
      <c r="C11" s="7"/>
      <c r="D11" s="6"/>
      <c r="E11" s="10"/>
      <c r="F11" s="10" t="s">
        <v>512</v>
      </c>
      <c r="G11" s="10" t="s">
        <v>513</v>
      </c>
      <c r="H11" s="10" t="s">
        <v>514</v>
      </c>
      <c r="I11" s="10" t="s">
        <v>515</v>
      </c>
      <c r="J11" s="10" t="s">
        <v>516</v>
      </c>
      <c r="K11" s="10" t="s">
        <v>517</v>
      </c>
      <c r="L11" s="10" t="s">
        <v>502</v>
      </c>
      <c r="M11" s="10"/>
    </row>
    <row r="12" ht="58" customHeight="1" spans="1:13">
      <c r="A12" s="6"/>
      <c r="B12" s="6"/>
      <c r="C12" s="7"/>
      <c r="D12" s="6"/>
      <c r="E12" s="10"/>
      <c r="F12" s="10" t="s">
        <v>518</v>
      </c>
      <c r="G12" s="10" t="s">
        <v>519</v>
      </c>
      <c r="H12" s="10" t="s">
        <v>514</v>
      </c>
      <c r="I12" s="10" t="s">
        <v>520</v>
      </c>
      <c r="J12" s="10" t="s">
        <v>521</v>
      </c>
      <c r="K12" s="10" t="s">
        <v>517</v>
      </c>
      <c r="L12" s="10" t="s">
        <v>502</v>
      </c>
      <c r="M12" s="10"/>
    </row>
    <row r="13" ht="33" customHeight="1" spans="1:13">
      <c r="A13" s="6"/>
      <c r="B13" s="6"/>
      <c r="C13" s="7"/>
      <c r="D13" s="6"/>
      <c r="E13" s="10" t="s">
        <v>522</v>
      </c>
      <c r="F13" s="10" t="s">
        <v>523</v>
      </c>
      <c r="G13" s="10" t="s">
        <v>524</v>
      </c>
      <c r="H13" s="10" t="s">
        <v>525</v>
      </c>
      <c r="I13" s="10" t="s">
        <v>526</v>
      </c>
      <c r="J13" s="10" t="s">
        <v>527</v>
      </c>
      <c r="K13" s="10"/>
      <c r="L13" s="10" t="s">
        <v>528</v>
      </c>
      <c r="M13" s="10"/>
    </row>
    <row r="14" spans="1:13">
      <c r="A14" s="6"/>
      <c r="B14" s="6"/>
      <c r="C14" s="7"/>
      <c r="D14" s="6"/>
      <c r="E14" s="10"/>
      <c r="F14" s="10" t="s">
        <v>529</v>
      </c>
      <c r="G14" s="10"/>
      <c r="H14" s="10"/>
      <c r="I14" s="10"/>
      <c r="J14" s="10"/>
      <c r="K14" s="10"/>
      <c r="L14" s="10"/>
      <c r="M14" s="10"/>
    </row>
    <row r="15" spans="1:13">
      <c r="A15" s="6"/>
      <c r="B15" s="6"/>
      <c r="C15" s="7"/>
      <c r="D15" s="6"/>
      <c r="E15" s="10"/>
      <c r="F15" s="10" t="s">
        <v>530</v>
      </c>
      <c r="G15" s="10"/>
      <c r="H15" s="10"/>
      <c r="I15" s="10"/>
      <c r="J15" s="10"/>
      <c r="K15" s="10"/>
      <c r="L15" s="10"/>
      <c r="M15" s="10"/>
    </row>
    <row r="16" ht="17" customHeight="1" spans="1:13">
      <c r="A16" s="6"/>
      <c r="B16" s="6"/>
      <c r="C16" s="7"/>
      <c r="D16" s="6"/>
      <c r="E16" s="10"/>
      <c r="F16" s="10" t="s">
        <v>531</v>
      </c>
      <c r="G16" s="10"/>
      <c r="H16" s="10"/>
      <c r="I16" s="10"/>
      <c r="J16" s="10"/>
      <c r="K16" s="10"/>
      <c r="L16" s="10"/>
      <c r="M16" s="10"/>
    </row>
    <row r="17" ht="75" customHeight="1" spans="1:13">
      <c r="A17" s="6"/>
      <c r="B17" s="6"/>
      <c r="C17" s="7"/>
      <c r="D17" s="6"/>
      <c r="E17" s="10" t="s">
        <v>532</v>
      </c>
      <c r="F17" s="10" t="s">
        <v>533</v>
      </c>
      <c r="G17" s="10" t="s">
        <v>534</v>
      </c>
      <c r="H17" s="10" t="s">
        <v>535</v>
      </c>
      <c r="I17" s="10" t="s">
        <v>536</v>
      </c>
      <c r="J17" s="10" t="s">
        <v>537</v>
      </c>
      <c r="K17" s="10" t="s">
        <v>517</v>
      </c>
      <c r="L17" s="10" t="s">
        <v>538</v>
      </c>
      <c r="M17" s="10"/>
    </row>
    <row r="18" s="21" customFormat="1" ht="41" customHeight="1" spans="1:13">
      <c r="A18" s="30" t="s">
        <v>158</v>
      </c>
      <c r="B18" s="30" t="s">
        <v>539</v>
      </c>
      <c r="C18" s="31">
        <v>63.5</v>
      </c>
      <c r="D18" s="30" t="s">
        <v>540</v>
      </c>
      <c r="E18" s="20" t="s">
        <v>495</v>
      </c>
      <c r="F18" s="20" t="s">
        <v>496</v>
      </c>
      <c r="G18" s="20" t="s">
        <v>541</v>
      </c>
      <c r="H18" s="20">
        <v>63.5</v>
      </c>
      <c r="I18" s="20" t="s">
        <v>542</v>
      </c>
      <c r="J18" s="20" t="s">
        <v>500</v>
      </c>
      <c r="K18" s="20" t="s">
        <v>501</v>
      </c>
      <c r="L18" s="20" t="s">
        <v>543</v>
      </c>
      <c r="M18" s="20"/>
    </row>
    <row r="19" s="21" customFormat="1" ht="10.5" spans="1:13">
      <c r="A19" s="30"/>
      <c r="B19" s="30"/>
      <c r="C19" s="31"/>
      <c r="D19" s="30"/>
      <c r="E19" s="20"/>
      <c r="F19" s="20" t="s">
        <v>503</v>
      </c>
      <c r="G19" s="20"/>
      <c r="H19" s="20"/>
      <c r="I19" s="20"/>
      <c r="J19" s="20"/>
      <c r="K19" s="20"/>
      <c r="L19" s="20"/>
      <c r="M19" s="20"/>
    </row>
    <row r="20" s="21" customFormat="1" ht="21" spans="1:13">
      <c r="A20" s="30"/>
      <c r="B20" s="30"/>
      <c r="C20" s="31"/>
      <c r="D20" s="30"/>
      <c r="E20" s="20"/>
      <c r="F20" s="20" t="s">
        <v>504</v>
      </c>
      <c r="G20" s="20"/>
      <c r="H20" s="20"/>
      <c r="I20" s="20"/>
      <c r="J20" s="20"/>
      <c r="K20" s="20"/>
      <c r="L20" s="20"/>
      <c r="M20" s="20"/>
    </row>
    <row r="21" s="22" customFormat="1" ht="53" customHeight="1" spans="1:13">
      <c r="A21" s="20"/>
      <c r="B21" s="20"/>
      <c r="C21" s="32"/>
      <c r="D21" s="20"/>
      <c r="E21" s="20" t="s">
        <v>505</v>
      </c>
      <c r="F21" s="20" t="s">
        <v>506</v>
      </c>
      <c r="G21" s="20" t="s">
        <v>544</v>
      </c>
      <c r="H21" s="20">
        <v>17</v>
      </c>
      <c r="I21" s="20" t="s">
        <v>545</v>
      </c>
      <c r="J21" s="20" t="s">
        <v>546</v>
      </c>
      <c r="K21" s="20" t="s">
        <v>547</v>
      </c>
      <c r="L21" s="20" t="s">
        <v>502</v>
      </c>
      <c r="M21" s="20"/>
    </row>
    <row r="22" s="22" customFormat="1" ht="53" customHeight="1" spans="1:13">
      <c r="A22" s="20"/>
      <c r="B22" s="20"/>
      <c r="C22" s="32"/>
      <c r="D22" s="20"/>
      <c r="E22" s="20"/>
      <c r="F22" s="20"/>
      <c r="G22" s="20" t="s">
        <v>548</v>
      </c>
      <c r="H22" s="20" t="s">
        <v>549</v>
      </c>
      <c r="I22" s="20" t="s">
        <v>550</v>
      </c>
      <c r="J22" s="20" t="s">
        <v>551</v>
      </c>
      <c r="K22" s="20" t="s">
        <v>547</v>
      </c>
      <c r="L22" s="20" t="s">
        <v>538</v>
      </c>
      <c r="M22" s="20"/>
    </row>
    <row r="23" s="23" customFormat="1" ht="53" customHeight="1" spans="1:13">
      <c r="A23" s="33"/>
      <c r="B23" s="33"/>
      <c r="C23" s="34"/>
      <c r="D23" s="33"/>
      <c r="E23" s="33"/>
      <c r="F23" s="33"/>
      <c r="G23" s="20" t="s">
        <v>552</v>
      </c>
      <c r="H23" s="20">
        <v>40</v>
      </c>
      <c r="I23" s="20" t="s">
        <v>553</v>
      </c>
      <c r="J23" s="20" t="s">
        <v>554</v>
      </c>
      <c r="K23" s="20" t="s">
        <v>555</v>
      </c>
      <c r="L23" s="20" t="s">
        <v>538</v>
      </c>
      <c r="M23" s="20"/>
    </row>
    <row r="24" s="21" customFormat="1" ht="53" customHeight="1" spans="1:13">
      <c r="A24" s="30"/>
      <c r="B24" s="30"/>
      <c r="C24" s="31"/>
      <c r="D24" s="30"/>
      <c r="E24" s="20"/>
      <c r="F24" s="35" t="s">
        <v>512</v>
      </c>
      <c r="G24" s="20" t="s">
        <v>556</v>
      </c>
      <c r="H24" s="20">
        <v>100</v>
      </c>
      <c r="I24" s="20" t="s">
        <v>557</v>
      </c>
      <c r="J24" s="20" t="s">
        <v>558</v>
      </c>
      <c r="K24" s="20" t="s">
        <v>517</v>
      </c>
      <c r="L24" s="20" t="s">
        <v>538</v>
      </c>
      <c r="M24" s="20"/>
    </row>
    <row r="25" s="22" customFormat="1" ht="44" customHeight="1" spans="1:13">
      <c r="A25" s="20"/>
      <c r="B25" s="20"/>
      <c r="C25" s="32"/>
      <c r="D25" s="20"/>
      <c r="E25" s="20"/>
      <c r="F25" s="36"/>
      <c r="G25" s="20" t="s">
        <v>559</v>
      </c>
      <c r="H25" s="20">
        <v>90</v>
      </c>
      <c r="I25" s="20" t="s">
        <v>560</v>
      </c>
      <c r="J25" s="20" t="s">
        <v>561</v>
      </c>
      <c r="K25" s="20" t="s">
        <v>517</v>
      </c>
      <c r="L25" s="20" t="s">
        <v>538</v>
      </c>
      <c r="M25" s="20"/>
    </row>
    <row r="26" s="22" customFormat="1" ht="31" customHeight="1" spans="1:13">
      <c r="A26" s="20"/>
      <c r="B26" s="20"/>
      <c r="C26" s="32"/>
      <c r="D26" s="20"/>
      <c r="E26" s="20"/>
      <c r="F26" s="20" t="s">
        <v>518</v>
      </c>
      <c r="G26" s="20" t="s">
        <v>562</v>
      </c>
      <c r="H26" s="20" t="s">
        <v>514</v>
      </c>
      <c r="I26" s="20" t="s">
        <v>563</v>
      </c>
      <c r="J26" s="20" t="s">
        <v>564</v>
      </c>
      <c r="K26" s="20" t="s">
        <v>517</v>
      </c>
      <c r="L26" s="20" t="s">
        <v>502</v>
      </c>
      <c r="M26" s="20"/>
    </row>
    <row r="27" s="21" customFormat="1" ht="16" customHeight="1" spans="1:13">
      <c r="A27" s="30"/>
      <c r="B27" s="30"/>
      <c r="C27" s="31"/>
      <c r="D27" s="30"/>
      <c r="E27" s="20" t="s">
        <v>522</v>
      </c>
      <c r="F27" s="20" t="s">
        <v>523</v>
      </c>
      <c r="G27" s="20"/>
      <c r="H27" s="20"/>
      <c r="I27" s="20"/>
      <c r="J27" s="20"/>
      <c r="K27" s="20"/>
      <c r="L27" s="20"/>
      <c r="M27" s="20"/>
    </row>
    <row r="28" s="21" customFormat="1" ht="40" customHeight="1" spans="1:13">
      <c r="A28" s="30"/>
      <c r="B28" s="30"/>
      <c r="C28" s="31"/>
      <c r="D28" s="30"/>
      <c r="E28" s="20"/>
      <c r="F28" s="20" t="s">
        <v>529</v>
      </c>
      <c r="G28" s="20" t="s">
        <v>565</v>
      </c>
      <c r="H28" s="20" t="s">
        <v>566</v>
      </c>
      <c r="I28" s="20" t="s">
        <v>567</v>
      </c>
      <c r="J28" s="20" t="s">
        <v>568</v>
      </c>
      <c r="K28" s="20" t="s">
        <v>566</v>
      </c>
      <c r="L28" s="20" t="s">
        <v>528</v>
      </c>
      <c r="M28" s="20"/>
    </row>
    <row r="29" s="21" customFormat="1" ht="18" customHeight="1" spans="1:13">
      <c r="A29" s="30"/>
      <c r="B29" s="30"/>
      <c r="C29" s="31"/>
      <c r="D29" s="30"/>
      <c r="E29" s="20"/>
      <c r="F29" s="20" t="s">
        <v>530</v>
      </c>
      <c r="G29" s="20"/>
      <c r="H29" s="20"/>
      <c r="I29" s="20"/>
      <c r="J29" s="20"/>
      <c r="K29" s="20"/>
      <c r="L29" s="20"/>
      <c r="M29" s="20"/>
    </row>
    <row r="30" s="21" customFormat="1" ht="46" customHeight="1" spans="1:13">
      <c r="A30" s="30"/>
      <c r="B30" s="30"/>
      <c r="C30" s="31"/>
      <c r="D30" s="30"/>
      <c r="E30" s="20"/>
      <c r="F30" s="20" t="s">
        <v>531</v>
      </c>
      <c r="G30" s="20" t="s">
        <v>569</v>
      </c>
      <c r="H30" s="20" t="s">
        <v>570</v>
      </c>
      <c r="I30" s="20" t="s">
        <v>569</v>
      </c>
      <c r="J30" s="20" t="s">
        <v>571</v>
      </c>
      <c r="K30" s="20" t="s">
        <v>570</v>
      </c>
      <c r="L30" s="20" t="s">
        <v>528</v>
      </c>
      <c r="M30" s="20"/>
    </row>
    <row r="31" s="21" customFormat="1" ht="58" customHeight="1" spans="1:13">
      <c r="A31" s="30"/>
      <c r="B31" s="30"/>
      <c r="C31" s="31"/>
      <c r="D31" s="30"/>
      <c r="E31" s="20" t="s">
        <v>532</v>
      </c>
      <c r="F31" s="20" t="s">
        <v>533</v>
      </c>
      <c r="G31" s="20" t="s">
        <v>572</v>
      </c>
      <c r="H31" s="20" t="s">
        <v>535</v>
      </c>
      <c r="I31" s="20" t="s">
        <v>573</v>
      </c>
      <c r="J31" s="20" t="s">
        <v>537</v>
      </c>
      <c r="K31" s="20" t="s">
        <v>517</v>
      </c>
      <c r="L31" s="20" t="s">
        <v>538</v>
      </c>
      <c r="M31" s="20"/>
    </row>
    <row r="32" s="21" customFormat="1" ht="42" customHeight="1" spans="1:13">
      <c r="A32" s="30" t="s">
        <v>158</v>
      </c>
      <c r="B32" s="30" t="s">
        <v>574</v>
      </c>
      <c r="C32" s="31">
        <v>83</v>
      </c>
      <c r="D32" s="30" t="s">
        <v>575</v>
      </c>
      <c r="E32" s="20" t="s">
        <v>495</v>
      </c>
      <c r="F32" s="20" t="s">
        <v>496</v>
      </c>
      <c r="G32" s="20" t="s">
        <v>541</v>
      </c>
      <c r="H32" s="20">
        <v>83</v>
      </c>
      <c r="I32" s="20" t="s">
        <v>576</v>
      </c>
      <c r="J32" s="20" t="s">
        <v>577</v>
      </c>
      <c r="K32" s="20" t="s">
        <v>501</v>
      </c>
      <c r="L32" s="20" t="s">
        <v>543</v>
      </c>
      <c r="M32" s="20"/>
    </row>
    <row r="33" s="21" customFormat="1" ht="16" customHeight="1" spans="1:13">
      <c r="A33" s="30"/>
      <c r="B33" s="30"/>
      <c r="C33" s="31"/>
      <c r="D33" s="30"/>
      <c r="E33" s="20"/>
      <c r="F33" s="20" t="s">
        <v>503</v>
      </c>
      <c r="G33" s="20"/>
      <c r="H33" s="20"/>
      <c r="I33" s="20"/>
      <c r="J33" s="20"/>
      <c r="K33" s="20"/>
      <c r="L33" s="20"/>
      <c r="M33" s="20"/>
    </row>
    <row r="34" s="21" customFormat="1" ht="21" spans="1:13">
      <c r="A34" s="30"/>
      <c r="B34" s="30"/>
      <c r="C34" s="31"/>
      <c r="D34" s="30"/>
      <c r="E34" s="20"/>
      <c r="F34" s="20" t="s">
        <v>504</v>
      </c>
      <c r="G34" s="20"/>
      <c r="H34" s="20"/>
      <c r="I34" s="20"/>
      <c r="J34" s="20"/>
      <c r="K34" s="20"/>
      <c r="L34" s="20"/>
      <c r="M34" s="20"/>
    </row>
    <row r="35" s="21" customFormat="1" ht="53" customHeight="1" spans="1:13">
      <c r="A35" s="30"/>
      <c r="B35" s="30"/>
      <c r="C35" s="31"/>
      <c r="D35" s="30"/>
      <c r="E35" s="20" t="s">
        <v>505</v>
      </c>
      <c r="F35" s="20" t="s">
        <v>506</v>
      </c>
      <c r="G35" s="20" t="s">
        <v>578</v>
      </c>
      <c r="H35" s="20">
        <v>10</v>
      </c>
      <c r="I35" s="20" t="s">
        <v>579</v>
      </c>
      <c r="J35" s="20" t="s">
        <v>580</v>
      </c>
      <c r="K35" s="20" t="s">
        <v>581</v>
      </c>
      <c r="L35" s="20" t="s">
        <v>538</v>
      </c>
      <c r="M35" s="20"/>
    </row>
    <row r="36" s="21" customFormat="1" ht="42" customHeight="1" spans="1:13">
      <c r="A36" s="30"/>
      <c r="B36" s="30"/>
      <c r="C36" s="31"/>
      <c r="D36" s="30"/>
      <c r="E36" s="20"/>
      <c r="F36" s="20"/>
      <c r="G36" s="20" t="s">
        <v>582</v>
      </c>
      <c r="H36" s="20">
        <v>2</v>
      </c>
      <c r="I36" s="20" t="s">
        <v>583</v>
      </c>
      <c r="J36" s="20" t="s">
        <v>584</v>
      </c>
      <c r="K36" s="20" t="s">
        <v>585</v>
      </c>
      <c r="L36" s="20" t="s">
        <v>538</v>
      </c>
      <c r="M36" s="20"/>
    </row>
    <row r="37" s="21" customFormat="1" ht="39" customHeight="1" spans="1:13">
      <c r="A37" s="30"/>
      <c r="B37" s="30"/>
      <c r="C37" s="31"/>
      <c r="D37" s="30"/>
      <c r="E37" s="20"/>
      <c r="F37" s="20"/>
      <c r="G37" s="20" t="s">
        <v>586</v>
      </c>
      <c r="H37" s="20">
        <v>2</v>
      </c>
      <c r="I37" s="20" t="s">
        <v>587</v>
      </c>
      <c r="J37" s="20" t="s">
        <v>588</v>
      </c>
      <c r="K37" s="20" t="s">
        <v>511</v>
      </c>
      <c r="L37" s="20" t="s">
        <v>538</v>
      </c>
      <c r="M37" s="20"/>
    </row>
    <row r="38" s="21" customFormat="1" ht="58" customHeight="1" spans="1:13">
      <c r="A38" s="30"/>
      <c r="B38" s="30"/>
      <c r="C38" s="31"/>
      <c r="D38" s="30"/>
      <c r="E38" s="20"/>
      <c r="F38" s="20" t="s">
        <v>512</v>
      </c>
      <c r="G38" s="20" t="s">
        <v>589</v>
      </c>
      <c r="H38" s="20" t="s">
        <v>590</v>
      </c>
      <c r="I38" s="20" t="s">
        <v>591</v>
      </c>
      <c r="J38" s="20" t="s">
        <v>592</v>
      </c>
      <c r="K38" s="20" t="s">
        <v>517</v>
      </c>
      <c r="L38" s="20" t="s">
        <v>538</v>
      </c>
      <c r="M38" s="20"/>
    </row>
    <row r="39" s="21" customFormat="1" ht="47" customHeight="1" spans="1:13">
      <c r="A39" s="30"/>
      <c r="B39" s="30"/>
      <c r="C39" s="31"/>
      <c r="D39" s="30"/>
      <c r="E39" s="20"/>
      <c r="F39" s="20"/>
      <c r="G39" s="20" t="s">
        <v>593</v>
      </c>
      <c r="H39" s="20" t="s">
        <v>590</v>
      </c>
      <c r="I39" s="20" t="s">
        <v>594</v>
      </c>
      <c r="J39" s="20" t="s">
        <v>595</v>
      </c>
      <c r="K39" s="20" t="s">
        <v>517</v>
      </c>
      <c r="L39" s="20" t="s">
        <v>538</v>
      </c>
      <c r="M39" s="20"/>
    </row>
    <row r="40" s="21" customFormat="1" ht="54" customHeight="1" spans="1:13">
      <c r="A40" s="30"/>
      <c r="B40" s="30"/>
      <c r="C40" s="31"/>
      <c r="D40" s="30"/>
      <c r="E40" s="20"/>
      <c r="F40" s="20" t="s">
        <v>518</v>
      </c>
      <c r="G40" s="20" t="s">
        <v>562</v>
      </c>
      <c r="H40" s="20" t="s">
        <v>514</v>
      </c>
      <c r="I40" s="20" t="s">
        <v>563</v>
      </c>
      <c r="J40" s="20" t="s">
        <v>564</v>
      </c>
      <c r="K40" s="20" t="s">
        <v>517</v>
      </c>
      <c r="L40" s="20" t="s">
        <v>502</v>
      </c>
      <c r="M40" s="20"/>
    </row>
    <row r="41" s="21" customFormat="1" ht="19" customHeight="1" spans="1:13">
      <c r="A41" s="30"/>
      <c r="B41" s="30"/>
      <c r="C41" s="31"/>
      <c r="D41" s="30"/>
      <c r="E41" s="20" t="s">
        <v>522</v>
      </c>
      <c r="F41" s="20" t="s">
        <v>523</v>
      </c>
      <c r="G41" s="20"/>
      <c r="H41" s="20"/>
      <c r="I41" s="20"/>
      <c r="J41" s="20"/>
      <c r="K41" s="20"/>
      <c r="L41" s="20"/>
      <c r="M41" s="20"/>
    </row>
    <row r="42" s="21" customFormat="1" ht="58" customHeight="1" spans="1:13">
      <c r="A42" s="30"/>
      <c r="B42" s="30"/>
      <c r="C42" s="31"/>
      <c r="D42" s="30"/>
      <c r="E42" s="20"/>
      <c r="F42" s="20" t="s">
        <v>529</v>
      </c>
      <c r="G42" s="20" t="s">
        <v>596</v>
      </c>
      <c r="H42" s="20" t="s">
        <v>597</v>
      </c>
      <c r="I42" s="20" t="s">
        <v>598</v>
      </c>
      <c r="J42" s="20" t="s">
        <v>599</v>
      </c>
      <c r="K42" s="20" t="s">
        <v>597</v>
      </c>
      <c r="L42" s="20" t="s">
        <v>528</v>
      </c>
      <c r="M42" s="20"/>
    </row>
    <row r="43" s="21" customFormat="1" ht="14" customHeight="1" spans="1:13">
      <c r="A43" s="30"/>
      <c r="B43" s="30"/>
      <c r="C43" s="31"/>
      <c r="D43" s="30"/>
      <c r="E43" s="20"/>
      <c r="F43" s="20" t="s">
        <v>530</v>
      </c>
      <c r="G43" s="20"/>
      <c r="H43" s="20"/>
      <c r="I43" s="20"/>
      <c r="J43" s="20"/>
      <c r="K43" s="20"/>
      <c r="L43" s="20"/>
      <c r="M43" s="20"/>
    </row>
    <row r="44" s="21" customFormat="1" ht="41" customHeight="1" spans="1:13">
      <c r="A44" s="30"/>
      <c r="B44" s="30"/>
      <c r="C44" s="31"/>
      <c r="D44" s="30"/>
      <c r="E44" s="20"/>
      <c r="F44" s="20" t="s">
        <v>531</v>
      </c>
      <c r="G44" s="20" t="s">
        <v>600</v>
      </c>
      <c r="H44" s="20" t="s">
        <v>597</v>
      </c>
      <c r="I44" s="20" t="s">
        <v>601</v>
      </c>
      <c r="J44" s="20" t="s">
        <v>599</v>
      </c>
      <c r="K44" s="20" t="s">
        <v>597</v>
      </c>
      <c r="L44" s="20" t="s">
        <v>528</v>
      </c>
      <c r="M44" s="20"/>
    </row>
    <row r="45" s="21" customFormat="1" ht="72" customHeight="1" spans="1:13">
      <c r="A45" s="30"/>
      <c r="B45" s="30"/>
      <c r="C45" s="31"/>
      <c r="D45" s="30"/>
      <c r="E45" s="20" t="s">
        <v>532</v>
      </c>
      <c r="F45" s="20" t="s">
        <v>533</v>
      </c>
      <c r="G45" s="20" t="s">
        <v>572</v>
      </c>
      <c r="H45" s="20" t="s">
        <v>535</v>
      </c>
      <c r="I45" s="20" t="s">
        <v>534</v>
      </c>
      <c r="J45" s="20" t="s">
        <v>537</v>
      </c>
      <c r="K45" s="20" t="s">
        <v>517</v>
      </c>
      <c r="L45" s="20" t="s">
        <v>538</v>
      </c>
      <c r="M45" s="20"/>
    </row>
    <row r="46" s="21" customFormat="1" ht="50" customHeight="1" spans="1:13">
      <c r="A46" s="30" t="s">
        <v>158</v>
      </c>
      <c r="B46" s="30" t="s">
        <v>602</v>
      </c>
      <c r="C46" s="31">
        <v>12</v>
      </c>
      <c r="D46" s="30" t="s">
        <v>603</v>
      </c>
      <c r="E46" s="20" t="s">
        <v>495</v>
      </c>
      <c r="F46" s="20" t="s">
        <v>496</v>
      </c>
      <c r="G46" s="20" t="s">
        <v>541</v>
      </c>
      <c r="H46" s="20">
        <v>12</v>
      </c>
      <c r="I46" s="20" t="s">
        <v>604</v>
      </c>
      <c r="J46" s="20" t="s">
        <v>577</v>
      </c>
      <c r="K46" s="20" t="s">
        <v>501</v>
      </c>
      <c r="L46" s="20" t="s">
        <v>543</v>
      </c>
      <c r="M46" s="20"/>
    </row>
    <row r="47" s="21" customFormat="1" ht="15" customHeight="1" spans="1:13">
      <c r="A47" s="30"/>
      <c r="B47" s="30"/>
      <c r="C47" s="31"/>
      <c r="D47" s="30"/>
      <c r="E47" s="20"/>
      <c r="F47" s="20" t="s">
        <v>503</v>
      </c>
      <c r="G47" s="20"/>
      <c r="H47" s="20"/>
      <c r="I47" s="20"/>
      <c r="J47" s="20"/>
      <c r="K47" s="20"/>
      <c r="L47" s="20"/>
      <c r="M47" s="20"/>
    </row>
    <row r="48" s="21" customFormat="1" ht="21" spans="1:13">
      <c r="A48" s="30"/>
      <c r="B48" s="30"/>
      <c r="C48" s="31"/>
      <c r="D48" s="30"/>
      <c r="E48" s="20"/>
      <c r="F48" s="20" t="s">
        <v>504</v>
      </c>
      <c r="G48" s="20"/>
      <c r="H48" s="20"/>
      <c r="I48" s="20"/>
      <c r="J48" s="20"/>
      <c r="K48" s="20"/>
      <c r="L48" s="20"/>
      <c r="M48" s="20"/>
    </row>
    <row r="49" s="21" customFormat="1" ht="51" customHeight="1" spans="1:13">
      <c r="A49" s="30"/>
      <c r="B49" s="30"/>
      <c r="C49" s="31"/>
      <c r="D49" s="30"/>
      <c r="E49" s="20" t="s">
        <v>505</v>
      </c>
      <c r="F49" s="20" t="s">
        <v>506</v>
      </c>
      <c r="G49" s="20" t="s">
        <v>605</v>
      </c>
      <c r="H49" s="20">
        <v>3</v>
      </c>
      <c r="I49" s="20" t="s">
        <v>606</v>
      </c>
      <c r="J49" s="20" t="s">
        <v>607</v>
      </c>
      <c r="K49" s="20" t="s">
        <v>547</v>
      </c>
      <c r="L49" s="20" t="s">
        <v>538</v>
      </c>
      <c r="M49" s="20"/>
    </row>
    <row r="50" s="21" customFormat="1" ht="33" customHeight="1" spans="1:13">
      <c r="A50" s="30"/>
      <c r="B50" s="30"/>
      <c r="C50" s="31"/>
      <c r="D50" s="30"/>
      <c r="E50" s="20"/>
      <c r="F50" s="20"/>
      <c r="G50" s="20" t="s">
        <v>608</v>
      </c>
      <c r="H50" s="20" t="s">
        <v>609</v>
      </c>
      <c r="I50" s="20" t="s">
        <v>610</v>
      </c>
      <c r="J50" s="20" t="s">
        <v>611</v>
      </c>
      <c r="K50" s="20" t="s">
        <v>612</v>
      </c>
      <c r="L50" s="20" t="s">
        <v>538</v>
      </c>
      <c r="M50" s="20"/>
    </row>
    <row r="51" s="21" customFormat="1" ht="56" customHeight="1" spans="1:13">
      <c r="A51" s="30"/>
      <c r="B51" s="30"/>
      <c r="C51" s="31"/>
      <c r="D51" s="30"/>
      <c r="E51" s="20"/>
      <c r="F51" s="20"/>
      <c r="G51" s="20" t="s">
        <v>613</v>
      </c>
      <c r="H51" s="20">
        <v>150</v>
      </c>
      <c r="I51" s="20" t="s">
        <v>614</v>
      </c>
      <c r="J51" s="20" t="s">
        <v>615</v>
      </c>
      <c r="K51" s="20" t="s">
        <v>616</v>
      </c>
      <c r="L51" s="20" t="s">
        <v>538</v>
      </c>
      <c r="M51" s="20"/>
    </row>
    <row r="52" s="21" customFormat="1" ht="55" customHeight="1" spans="1:13">
      <c r="A52" s="30"/>
      <c r="B52" s="30"/>
      <c r="C52" s="31"/>
      <c r="D52" s="30"/>
      <c r="E52" s="20"/>
      <c r="F52" s="20" t="s">
        <v>512</v>
      </c>
      <c r="G52" s="20" t="s">
        <v>617</v>
      </c>
      <c r="H52" s="20" t="s">
        <v>514</v>
      </c>
      <c r="I52" s="20" t="s">
        <v>618</v>
      </c>
      <c r="J52" s="20" t="s">
        <v>619</v>
      </c>
      <c r="K52" s="20" t="s">
        <v>517</v>
      </c>
      <c r="L52" s="20" t="s">
        <v>502</v>
      </c>
      <c r="M52" s="20"/>
    </row>
    <row r="53" s="21" customFormat="1" ht="31" customHeight="1" spans="1:13">
      <c r="A53" s="30"/>
      <c r="B53" s="30"/>
      <c r="C53" s="31"/>
      <c r="D53" s="30"/>
      <c r="E53" s="20"/>
      <c r="F53" s="20"/>
      <c r="G53" s="20" t="s">
        <v>620</v>
      </c>
      <c r="H53" s="20" t="s">
        <v>514</v>
      </c>
      <c r="I53" s="20" t="s">
        <v>621</v>
      </c>
      <c r="J53" s="20" t="s">
        <v>622</v>
      </c>
      <c r="K53" s="20" t="s">
        <v>517</v>
      </c>
      <c r="L53" s="20" t="s">
        <v>502</v>
      </c>
      <c r="M53" s="20"/>
    </row>
    <row r="54" s="21" customFormat="1" ht="54" customHeight="1" spans="1:13">
      <c r="A54" s="30"/>
      <c r="B54" s="30"/>
      <c r="C54" s="31"/>
      <c r="D54" s="30"/>
      <c r="E54" s="20"/>
      <c r="F54" s="20"/>
      <c r="G54" s="20" t="s">
        <v>623</v>
      </c>
      <c r="H54" s="20" t="s">
        <v>590</v>
      </c>
      <c r="I54" s="20" t="s">
        <v>624</v>
      </c>
      <c r="J54" s="20" t="s">
        <v>625</v>
      </c>
      <c r="K54" s="20" t="s">
        <v>517</v>
      </c>
      <c r="L54" s="20" t="s">
        <v>538</v>
      </c>
      <c r="M54" s="20"/>
    </row>
    <row r="55" s="21" customFormat="1" ht="56" customHeight="1" spans="1:13">
      <c r="A55" s="30"/>
      <c r="B55" s="30"/>
      <c r="C55" s="31"/>
      <c r="D55" s="30"/>
      <c r="E55" s="20"/>
      <c r="F55" s="20" t="s">
        <v>518</v>
      </c>
      <c r="G55" s="20" t="s">
        <v>562</v>
      </c>
      <c r="H55" s="20" t="s">
        <v>514</v>
      </c>
      <c r="I55" s="20" t="s">
        <v>563</v>
      </c>
      <c r="J55" s="20" t="s">
        <v>564</v>
      </c>
      <c r="K55" s="20" t="s">
        <v>517</v>
      </c>
      <c r="L55" s="20" t="s">
        <v>502</v>
      </c>
      <c r="M55" s="20"/>
    </row>
    <row r="56" s="21" customFormat="1" ht="56" customHeight="1" spans="1:13">
      <c r="A56" s="30"/>
      <c r="B56" s="30"/>
      <c r="C56" s="31"/>
      <c r="D56" s="30"/>
      <c r="E56" s="20" t="s">
        <v>522</v>
      </c>
      <c r="F56" s="20" t="s">
        <v>523</v>
      </c>
      <c r="G56" s="20" t="s">
        <v>626</v>
      </c>
      <c r="H56" s="20" t="s">
        <v>627</v>
      </c>
      <c r="I56" s="20" t="s">
        <v>628</v>
      </c>
      <c r="J56" s="20" t="s">
        <v>629</v>
      </c>
      <c r="K56" s="20" t="s">
        <v>517</v>
      </c>
      <c r="L56" s="20" t="s">
        <v>630</v>
      </c>
      <c r="M56" s="20"/>
    </row>
    <row r="57" s="21" customFormat="1" ht="87" customHeight="1" spans="1:13">
      <c r="A57" s="30"/>
      <c r="B57" s="30"/>
      <c r="C57" s="31"/>
      <c r="D57" s="30"/>
      <c r="E57" s="20"/>
      <c r="F57" s="20" t="s">
        <v>529</v>
      </c>
      <c r="G57" s="20" t="s">
        <v>631</v>
      </c>
      <c r="H57" s="20" t="s">
        <v>570</v>
      </c>
      <c r="I57" s="20" t="s">
        <v>598</v>
      </c>
      <c r="J57" s="20" t="s">
        <v>571</v>
      </c>
      <c r="K57" s="20" t="s">
        <v>570</v>
      </c>
      <c r="L57" s="20" t="s">
        <v>528</v>
      </c>
      <c r="M57" s="20"/>
    </row>
    <row r="58" s="21" customFormat="1" ht="21" customHeight="1" spans="1:13">
      <c r="A58" s="30"/>
      <c r="B58" s="30"/>
      <c r="C58" s="31"/>
      <c r="D58" s="30"/>
      <c r="E58" s="20"/>
      <c r="F58" s="20" t="s">
        <v>530</v>
      </c>
      <c r="G58" s="20"/>
      <c r="H58" s="20"/>
      <c r="I58" s="20"/>
      <c r="J58" s="20"/>
      <c r="K58" s="20"/>
      <c r="L58" s="20"/>
      <c r="M58" s="20"/>
    </row>
    <row r="59" s="21" customFormat="1" ht="38" customHeight="1" spans="1:13">
      <c r="A59" s="30"/>
      <c r="B59" s="30"/>
      <c r="C59" s="31"/>
      <c r="D59" s="30"/>
      <c r="E59" s="20"/>
      <c r="F59" s="20" t="s">
        <v>531</v>
      </c>
      <c r="G59" s="20" t="s">
        <v>632</v>
      </c>
      <c r="H59" s="20" t="s">
        <v>633</v>
      </c>
      <c r="I59" s="20" t="s">
        <v>634</v>
      </c>
      <c r="J59" s="20" t="s">
        <v>635</v>
      </c>
      <c r="K59" s="20" t="s">
        <v>633</v>
      </c>
      <c r="L59" s="20" t="s">
        <v>528</v>
      </c>
      <c r="M59" s="20"/>
    </row>
    <row r="60" s="21" customFormat="1" ht="73" customHeight="1" spans="1:13">
      <c r="A60" s="30"/>
      <c r="B60" s="30"/>
      <c r="C60" s="31"/>
      <c r="D60" s="30"/>
      <c r="E60" s="20" t="s">
        <v>532</v>
      </c>
      <c r="F60" s="20" t="s">
        <v>533</v>
      </c>
      <c r="G60" s="20" t="s">
        <v>572</v>
      </c>
      <c r="H60" s="20" t="s">
        <v>535</v>
      </c>
      <c r="I60" s="20" t="s">
        <v>534</v>
      </c>
      <c r="J60" s="20" t="s">
        <v>537</v>
      </c>
      <c r="K60" s="20" t="s">
        <v>517</v>
      </c>
      <c r="L60" s="20" t="s">
        <v>538</v>
      </c>
      <c r="M60" s="20"/>
    </row>
    <row r="61" s="21" customFormat="1" ht="36" customHeight="1" spans="1:13">
      <c r="A61" s="30" t="s">
        <v>158</v>
      </c>
      <c r="B61" s="30" t="s">
        <v>636</v>
      </c>
      <c r="C61" s="31">
        <v>3</v>
      </c>
      <c r="D61" s="30" t="s">
        <v>637</v>
      </c>
      <c r="E61" s="20" t="s">
        <v>495</v>
      </c>
      <c r="F61" s="20" t="s">
        <v>496</v>
      </c>
      <c r="G61" s="20" t="s">
        <v>541</v>
      </c>
      <c r="H61" s="20">
        <v>3</v>
      </c>
      <c r="I61" s="20" t="s">
        <v>638</v>
      </c>
      <c r="J61" s="20" t="s">
        <v>577</v>
      </c>
      <c r="K61" s="20" t="s">
        <v>501</v>
      </c>
      <c r="L61" s="20" t="s">
        <v>543</v>
      </c>
      <c r="M61" s="20"/>
    </row>
    <row r="62" s="21" customFormat="1" ht="19" customHeight="1" spans="1:13">
      <c r="A62" s="30"/>
      <c r="B62" s="30"/>
      <c r="C62" s="31"/>
      <c r="D62" s="30"/>
      <c r="E62" s="20"/>
      <c r="F62" s="20" t="s">
        <v>503</v>
      </c>
      <c r="G62" s="20"/>
      <c r="H62" s="20"/>
      <c r="I62" s="20"/>
      <c r="J62" s="20"/>
      <c r="K62" s="20"/>
      <c r="L62" s="20"/>
      <c r="M62" s="20"/>
    </row>
    <row r="63" s="21" customFormat="1" ht="21" spans="1:13">
      <c r="A63" s="30"/>
      <c r="B63" s="30"/>
      <c r="C63" s="31"/>
      <c r="D63" s="30"/>
      <c r="E63" s="20"/>
      <c r="F63" s="20" t="s">
        <v>504</v>
      </c>
      <c r="G63" s="20"/>
      <c r="H63" s="20"/>
      <c r="I63" s="20"/>
      <c r="J63" s="20"/>
      <c r="K63" s="20"/>
      <c r="L63" s="20"/>
      <c r="M63" s="20"/>
    </row>
    <row r="64" s="21" customFormat="1" ht="49" customHeight="1" spans="1:13">
      <c r="A64" s="30"/>
      <c r="B64" s="30"/>
      <c r="C64" s="31"/>
      <c r="D64" s="30"/>
      <c r="E64" s="20"/>
      <c r="F64" s="20" t="s">
        <v>506</v>
      </c>
      <c r="G64" s="20" t="s">
        <v>639</v>
      </c>
      <c r="H64" s="20">
        <v>5000</v>
      </c>
      <c r="I64" s="20" t="s">
        <v>640</v>
      </c>
      <c r="J64" s="20" t="s">
        <v>641</v>
      </c>
      <c r="K64" s="20" t="s">
        <v>616</v>
      </c>
      <c r="L64" s="20" t="s">
        <v>538</v>
      </c>
      <c r="M64" s="20"/>
    </row>
    <row r="65" s="21" customFormat="1" ht="31.5" spans="1:13">
      <c r="A65" s="30"/>
      <c r="B65" s="30"/>
      <c r="C65" s="31"/>
      <c r="D65" s="30"/>
      <c r="E65" s="20"/>
      <c r="F65" s="20"/>
      <c r="G65" s="20" t="s">
        <v>642</v>
      </c>
      <c r="H65" s="20">
        <v>6</v>
      </c>
      <c r="I65" s="20" t="s">
        <v>643</v>
      </c>
      <c r="J65" s="20" t="s">
        <v>644</v>
      </c>
      <c r="K65" s="20" t="s">
        <v>511</v>
      </c>
      <c r="L65" s="20" t="s">
        <v>538</v>
      </c>
      <c r="M65" s="20"/>
    </row>
    <row r="66" s="21" customFormat="1" ht="54" customHeight="1" spans="1:13">
      <c r="A66" s="30"/>
      <c r="B66" s="30"/>
      <c r="C66" s="31"/>
      <c r="D66" s="30"/>
      <c r="E66" s="20"/>
      <c r="F66" s="20" t="s">
        <v>512</v>
      </c>
      <c r="G66" s="20" t="s">
        <v>645</v>
      </c>
      <c r="H66" s="20" t="s">
        <v>514</v>
      </c>
      <c r="I66" s="20" t="s">
        <v>646</v>
      </c>
      <c r="J66" s="20" t="s">
        <v>647</v>
      </c>
      <c r="K66" s="20" t="s">
        <v>517</v>
      </c>
      <c r="L66" s="20" t="s">
        <v>502</v>
      </c>
      <c r="M66" s="20"/>
    </row>
    <row r="67" s="21" customFormat="1" ht="48" customHeight="1" spans="1:13">
      <c r="A67" s="30"/>
      <c r="B67" s="30"/>
      <c r="C67" s="31"/>
      <c r="D67" s="30"/>
      <c r="E67" s="20"/>
      <c r="F67" s="20"/>
      <c r="G67" s="20" t="s">
        <v>648</v>
      </c>
      <c r="H67" s="20" t="s">
        <v>514</v>
      </c>
      <c r="I67" s="20" t="s">
        <v>649</v>
      </c>
      <c r="J67" s="20" t="s">
        <v>650</v>
      </c>
      <c r="K67" s="20" t="s">
        <v>517</v>
      </c>
      <c r="L67" s="20" t="s">
        <v>502</v>
      </c>
      <c r="M67" s="20"/>
    </row>
    <row r="68" s="21" customFormat="1" ht="43" customHeight="1" spans="1:13">
      <c r="A68" s="30"/>
      <c r="B68" s="30"/>
      <c r="C68" s="31"/>
      <c r="D68" s="30"/>
      <c r="E68" s="20"/>
      <c r="F68" s="20" t="s">
        <v>518</v>
      </c>
      <c r="G68" s="20" t="s">
        <v>562</v>
      </c>
      <c r="H68" s="20" t="s">
        <v>514</v>
      </c>
      <c r="I68" s="20" t="s">
        <v>563</v>
      </c>
      <c r="J68" s="20" t="s">
        <v>564</v>
      </c>
      <c r="K68" s="20" t="s">
        <v>517</v>
      </c>
      <c r="L68" s="20" t="s">
        <v>502</v>
      </c>
      <c r="M68" s="20"/>
    </row>
    <row r="69" s="21" customFormat="1" ht="17" customHeight="1" spans="1:13">
      <c r="A69" s="30"/>
      <c r="B69" s="30"/>
      <c r="C69" s="31"/>
      <c r="D69" s="30"/>
      <c r="E69" s="20" t="s">
        <v>522</v>
      </c>
      <c r="F69" s="20" t="s">
        <v>523</v>
      </c>
      <c r="G69" s="20"/>
      <c r="H69" s="20"/>
      <c r="I69" s="20"/>
      <c r="J69" s="20"/>
      <c r="K69" s="20"/>
      <c r="L69" s="20"/>
      <c r="M69" s="20"/>
    </row>
    <row r="70" s="21" customFormat="1" ht="31.5" spans="1:13">
      <c r="A70" s="30"/>
      <c r="B70" s="30"/>
      <c r="C70" s="31"/>
      <c r="D70" s="30"/>
      <c r="E70" s="20"/>
      <c r="F70" s="20" t="s">
        <v>529</v>
      </c>
      <c r="G70" s="20" t="s">
        <v>651</v>
      </c>
      <c r="H70" s="20" t="s">
        <v>570</v>
      </c>
      <c r="I70" s="20" t="s">
        <v>652</v>
      </c>
      <c r="J70" s="20" t="s">
        <v>571</v>
      </c>
      <c r="K70" s="20" t="s">
        <v>570</v>
      </c>
      <c r="L70" s="20" t="s">
        <v>528</v>
      </c>
      <c r="M70" s="20"/>
    </row>
    <row r="71" s="21" customFormat="1" ht="10.5" spans="1:13">
      <c r="A71" s="30"/>
      <c r="B71" s="30"/>
      <c r="C71" s="31"/>
      <c r="D71" s="30"/>
      <c r="E71" s="20"/>
      <c r="F71" s="20" t="s">
        <v>530</v>
      </c>
      <c r="G71" s="20"/>
      <c r="H71" s="20"/>
      <c r="I71" s="20"/>
      <c r="J71" s="20"/>
      <c r="K71" s="20"/>
      <c r="L71" s="20"/>
      <c r="M71" s="20"/>
    </row>
    <row r="72" s="21" customFormat="1" ht="31" customHeight="1" spans="1:13">
      <c r="A72" s="30"/>
      <c r="B72" s="30"/>
      <c r="C72" s="31"/>
      <c r="D72" s="30"/>
      <c r="E72" s="20"/>
      <c r="F72" s="20" t="s">
        <v>531</v>
      </c>
      <c r="G72" s="20" t="s">
        <v>653</v>
      </c>
      <c r="H72" s="20" t="s">
        <v>633</v>
      </c>
      <c r="I72" s="20" t="s">
        <v>634</v>
      </c>
      <c r="J72" s="20" t="s">
        <v>654</v>
      </c>
      <c r="K72" s="20" t="s">
        <v>633</v>
      </c>
      <c r="L72" s="20" t="s">
        <v>528</v>
      </c>
      <c r="M72" s="20"/>
    </row>
    <row r="73" s="21" customFormat="1" ht="71" customHeight="1" spans="1:13">
      <c r="A73" s="30"/>
      <c r="B73" s="30"/>
      <c r="C73" s="31"/>
      <c r="D73" s="30"/>
      <c r="E73" s="20" t="s">
        <v>532</v>
      </c>
      <c r="F73" s="20" t="s">
        <v>533</v>
      </c>
      <c r="G73" s="20" t="s">
        <v>572</v>
      </c>
      <c r="H73" s="20" t="s">
        <v>535</v>
      </c>
      <c r="I73" s="20" t="s">
        <v>534</v>
      </c>
      <c r="J73" s="20" t="s">
        <v>655</v>
      </c>
      <c r="K73" s="20" t="s">
        <v>517</v>
      </c>
      <c r="L73" s="20" t="s">
        <v>538</v>
      </c>
      <c r="M73" s="20"/>
    </row>
    <row r="74" s="21" customFormat="1" ht="41" customHeight="1" spans="1:13">
      <c r="A74" s="30" t="s">
        <v>158</v>
      </c>
      <c r="B74" s="30" t="s">
        <v>656</v>
      </c>
      <c r="C74" s="31">
        <v>5</v>
      </c>
      <c r="D74" s="30" t="s">
        <v>657</v>
      </c>
      <c r="E74" s="20" t="s">
        <v>495</v>
      </c>
      <c r="F74" s="20" t="s">
        <v>496</v>
      </c>
      <c r="G74" s="20" t="s">
        <v>541</v>
      </c>
      <c r="H74" s="20">
        <v>5</v>
      </c>
      <c r="I74" s="20" t="s">
        <v>476</v>
      </c>
      <c r="J74" s="20" t="s">
        <v>577</v>
      </c>
      <c r="K74" s="20" t="s">
        <v>501</v>
      </c>
      <c r="L74" s="20" t="s">
        <v>543</v>
      </c>
      <c r="M74" s="20"/>
    </row>
    <row r="75" s="21" customFormat="1" ht="16" customHeight="1" spans="1:13">
      <c r="A75" s="30"/>
      <c r="B75" s="30"/>
      <c r="C75" s="31"/>
      <c r="D75" s="30"/>
      <c r="E75" s="20"/>
      <c r="F75" s="20" t="s">
        <v>503</v>
      </c>
      <c r="G75" s="20"/>
      <c r="H75" s="20"/>
      <c r="I75" s="20"/>
      <c r="J75" s="20"/>
      <c r="K75" s="20"/>
      <c r="L75" s="20"/>
      <c r="M75" s="20"/>
    </row>
    <row r="76" s="21" customFormat="1" ht="21" spans="1:13">
      <c r="A76" s="30"/>
      <c r="B76" s="30"/>
      <c r="C76" s="31"/>
      <c r="D76" s="30"/>
      <c r="E76" s="20"/>
      <c r="F76" s="20" t="s">
        <v>504</v>
      </c>
      <c r="G76" s="20"/>
      <c r="H76" s="20"/>
      <c r="I76" s="20"/>
      <c r="J76" s="20"/>
      <c r="K76" s="20"/>
      <c r="L76" s="20"/>
      <c r="M76" s="20"/>
    </row>
    <row r="77" s="21" customFormat="1" ht="50" customHeight="1" spans="1:13">
      <c r="A77" s="30"/>
      <c r="B77" s="30"/>
      <c r="C77" s="31"/>
      <c r="D77" s="30"/>
      <c r="E77" s="20"/>
      <c r="F77" s="20" t="s">
        <v>506</v>
      </c>
      <c r="G77" s="20" t="s">
        <v>658</v>
      </c>
      <c r="H77" s="20">
        <v>5</v>
      </c>
      <c r="I77" s="20" t="s">
        <v>659</v>
      </c>
      <c r="J77" s="20" t="s">
        <v>611</v>
      </c>
      <c r="K77" s="20" t="s">
        <v>612</v>
      </c>
      <c r="L77" s="20" t="s">
        <v>538</v>
      </c>
      <c r="M77" s="20"/>
    </row>
    <row r="78" s="21" customFormat="1" ht="31.5" spans="1:13">
      <c r="A78" s="30"/>
      <c r="B78" s="30"/>
      <c r="C78" s="31"/>
      <c r="D78" s="30"/>
      <c r="E78" s="20"/>
      <c r="F78" s="20"/>
      <c r="G78" s="20" t="s">
        <v>660</v>
      </c>
      <c r="H78" s="20">
        <v>5</v>
      </c>
      <c r="I78" s="20" t="s">
        <v>610</v>
      </c>
      <c r="J78" s="20" t="s">
        <v>611</v>
      </c>
      <c r="K78" s="20" t="s">
        <v>612</v>
      </c>
      <c r="L78" s="20" t="s">
        <v>538</v>
      </c>
      <c r="M78" s="20"/>
    </row>
    <row r="79" s="21" customFormat="1" ht="55" customHeight="1" spans="1:13">
      <c r="A79" s="30"/>
      <c r="B79" s="30"/>
      <c r="C79" s="31"/>
      <c r="D79" s="30"/>
      <c r="E79" s="20"/>
      <c r="F79" s="35" t="s">
        <v>512</v>
      </c>
      <c r="G79" s="20" t="s">
        <v>661</v>
      </c>
      <c r="H79" s="20">
        <v>5</v>
      </c>
      <c r="I79" s="20" t="s">
        <v>618</v>
      </c>
      <c r="J79" s="20" t="s">
        <v>662</v>
      </c>
      <c r="K79" s="20" t="s">
        <v>517</v>
      </c>
      <c r="L79" s="20" t="s">
        <v>543</v>
      </c>
      <c r="M79" s="20"/>
    </row>
    <row r="80" s="21" customFormat="1" ht="45" customHeight="1" spans="1:13">
      <c r="A80" s="30"/>
      <c r="B80" s="30"/>
      <c r="C80" s="31"/>
      <c r="D80" s="30"/>
      <c r="E80" s="20"/>
      <c r="F80" s="36"/>
      <c r="G80" s="20" t="s">
        <v>663</v>
      </c>
      <c r="H80" s="20">
        <v>5</v>
      </c>
      <c r="I80" s="20" t="s">
        <v>664</v>
      </c>
      <c r="J80" s="20" t="s">
        <v>665</v>
      </c>
      <c r="K80" s="20" t="s">
        <v>517</v>
      </c>
      <c r="L80" s="20" t="s">
        <v>543</v>
      </c>
      <c r="M80" s="20"/>
    </row>
    <row r="81" s="21" customFormat="1" ht="58" customHeight="1" spans="1:13">
      <c r="A81" s="30"/>
      <c r="B81" s="30"/>
      <c r="C81" s="31"/>
      <c r="D81" s="30"/>
      <c r="E81" s="20"/>
      <c r="F81" s="37"/>
      <c r="G81" s="20" t="s">
        <v>666</v>
      </c>
      <c r="H81" s="20" t="s">
        <v>667</v>
      </c>
      <c r="I81" s="20" t="s">
        <v>664</v>
      </c>
      <c r="J81" s="20" t="s">
        <v>668</v>
      </c>
      <c r="K81" s="20" t="s">
        <v>517</v>
      </c>
      <c r="L81" s="20" t="s">
        <v>630</v>
      </c>
      <c r="M81" s="20"/>
    </row>
    <row r="82" s="21" customFormat="1" ht="56" customHeight="1" spans="1:13">
      <c r="A82" s="30"/>
      <c r="B82" s="30"/>
      <c r="C82" s="31"/>
      <c r="D82" s="30"/>
      <c r="E82" s="20"/>
      <c r="F82" s="20" t="s">
        <v>518</v>
      </c>
      <c r="G82" s="20" t="s">
        <v>562</v>
      </c>
      <c r="H82" s="20" t="s">
        <v>514</v>
      </c>
      <c r="I82" s="20" t="s">
        <v>563</v>
      </c>
      <c r="J82" s="20" t="s">
        <v>564</v>
      </c>
      <c r="K82" s="20" t="s">
        <v>517</v>
      </c>
      <c r="L82" s="20" t="s">
        <v>502</v>
      </c>
      <c r="M82" s="20"/>
    </row>
    <row r="83" s="21" customFormat="1" ht="15" customHeight="1" spans="1:13">
      <c r="A83" s="30"/>
      <c r="B83" s="30"/>
      <c r="C83" s="31"/>
      <c r="D83" s="30"/>
      <c r="E83" s="20" t="s">
        <v>522</v>
      </c>
      <c r="F83" s="20" t="s">
        <v>523</v>
      </c>
      <c r="G83" s="20"/>
      <c r="H83" s="20"/>
      <c r="I83" s="20"/>
      <c r="J83" s="20"/>
      <c r="K83" s="20"/>
      <c r="L83" s="20"/>
      <c r="M83" s="20"/>
    </row>
    <row r="84" s="21" customFormat="1" ht="36" customHeight="1" spans="1:13">
      <c r="A84" s="30"/>
      <c r="B84" s="30"/>
      <c r="C84" s="31"/>
      <c r="D84" s="30"/>
      <c r="E84" s="20"/>
      <c r="F84" s="35" t="s">
        <v>529</v>
      </c>
      <c r="G84" s="20" t="s">
        <v>669</v>
      </c>
      <c r="H84" s="20" t="s">
        <v>566</v>
      </c>
      <c r="I84" s="20" t="s">
        <v>670</v>
      </c>
      <c r="J84" s="20" t="s">
        <v>568</v>
      </c>
      <c r="K84" s="20"/>
      <c r="L84" s="20" t="s">
        <v>528</v>
      </c>
      <c r="M84" s="20"/>
    </row>
    <row r="85" s="21" customFormat="1" ht="33" customHeight="1" spans="1:13">
      <c r="A85" s="30"/>
      <c r="B85" s="30"/>
      <c r="C85" s="31"/>
      <c r="D85" s="30"/>
      <c r="E85" s="20"/>
      <c r="F85" s="37"/>
      <c r="G85" s="20" t="s">
        <v>671</v>
      </c>
      <c r="H85" s="20" t="s">
        <v>570</v>
      </c>
      <c r="I85" s="20" t="s">
        <v>672</v>
      </c>
      <c r="J85" s="20" t="s">
        <v>571</v>
      </c>
      <c r="K85" s="20"/>
      <c r="L85" s="20" t="s">
        <v>528</v>
      </c>
      <c r="M85" s="20"/>
    </row>
    <row r="86" s="21" customFormat="1" ht="16" customHeight="1" spans="1:13">
      <c r="A86" s="30"/>
      <c r="B86" s="30"/>
      <c r="C86" s="31"/>
      <c r="D86" s="30"/>
      <c r="E86" s="20"/>
      <c r="F86" s="20" t="s">
        <v>530</v>
      </c>
      <c r="G86" s="20"/>
      <c r="H86" s="20"/>
      <c r="I86" s="20"/>
      <c r="J86" s="20"/>
      <c r="K86" s="20"/>
      <c r="L86" s="20"/>
      <c r="M86" s="20"/>
    </row>
    <row r="87" s="21" customFormat="1" ht="35" customHeight="1" spans="1:13">
      <c r="A87" s="30"/>
      <c r="B87" s="30"/>
      <c r="C87" s="31"/>
      <c r="D87" s="30"/>
      <c r="E87" s="20"/>
      <c r="F87" s="20" t="s">
        <v>531</v>
      </c>
      <c r="G87" s="20" t="s">
        <v>673</v>
      </c>
      <c r="H87" s="20" t="s">
        <v>674</v>
      </c>
      <c r="I87" s="20" t="s">
        <v>673</v>
      </c>
      <c r="J87" s="20" t="s">
        <v>675</v>
      </c>
      <c r="K87" s="20"/>
      <c r="L87" s="20" t="s">
        <v>528</v>
      </c>
      <c r="M87" s="20"/>
    </row>
    <row r="88" s="21" customFormat="1" ht="70" customHeight="1" spans="1:13">
      <c r="A88" s="30"/>
      <c r="B88" s="30"/>
      <c r="C88" s="31"/>
      <c r="D88" s="30"/>
      <c r="E88" s="20" t="s">
        <v>532</v>
      </c>
      <c r="F88" s="20" t="s">
        <v>533</v>
      </c>
      <c r="G88" s="20" t="s">
        <v>572</v>
      </c>
      <c r="H88" s="20" t="s">
        <v>535</v>
      </c>
      <c r="I88" s="20" t="s">
        <v>534</v>
      </c>
      <c r="J88" s="20" t="s">
        <v>676</v>
      </c>
      <c r="K88" s="20" t="s">
        <v>517</v>
      </c>
      <c r="L88" s="20" t="s">
        <v>538</v>
      </c>
      <c r="M88" s="20"/>
    </row>
    <row r="89" s="21" customFormat="1" ht="44" customHeight="1" spans="1:13">
      <c r="A89" s="30">
        <v>114001</v>
      </c>
      <c r="B89" s="30" t="s">
        <v>677</v>
      </c>
      <c r="C89" s="31">
        <v>5</v>
      </c>
      <c r="D89" s="30" t="s">
        <v>678</v>
      </c>
      <c r="E89" s="20" t="s">
        <v>495</v>
      </c>
      <c r="F89" s="20" t="s">
        <v>496</v>
      </c>
      <c r="G89" s="20" t="s">
        <v>679</v>
      </c>
      <c r="H89" s="20">
        <v>5</v>
      </c>
      <c r="I89" s="20" t="s">
        <v>680</v>
      </c>
      <c r="J89" s="20" t="s">
        <v>577</v>
      </c>
      <c r="K89" s="20" t="s">
        <v>501</v>
      </c>
      <c r="L89" s="20" t="s">
        <v>543</v>
      </c>
      <c r="M89" s="20"/>
    </row>
    <row r="90" s="21" customFormat="1" ht="17" customHeight="1" spans="1:13">
      <c r="A90" s="30"/>
      <c r="B90" s="30"/>
      <c r="C90" s="31"/>
      <c r="D90" s="30"/>
      <c r="E90" s="20"/>
      <c r="F90" s="20" t="s">
        <v>503</v>
      </c>
      <c r="G90" s="20"/>
      <c r="H90" s="20"/>
      <c r="I90" s="20"/>
      <c r="J90" s="20"/>
      <c r="K90" s="20"/>
      <c r="L90" s="20"/>
      <c r="M90" s="20"/>
    </row>
    <row r="91" s="21" customFormat="1" ht="21" spans="1:13">
      <c r="A91" s="30"/>
      <c r="B91" s="30"/>
      <c r="C91" s="31"/>
      <c r="D91" s="30"/>
      <c r="E91" s="20"/>
      <c r="F91" s="20" t="s">
        <v>504</v>
      </c>
      <c r="G91" s="20"/>
      <c r="H91" s="20"/>
      <c r="I91" s="20"/>
      <c r="J91" s="20"/>
      <c r="K91" s="20"/>
      <c r="L91" s="20"/>
      <c r="M91" s="20"/>
    </row>
    <row r="92" s="21" customFormat="1" ht="50" customHeight="1" spans="1:13">
      <c r="A92" s="30"/>
      <c r="B92" s="30"/>
      <c r="C92" s="31"/>
      <c r="D92" s="30"/>
      <c r="E92" s="20" t="s">
        <v>505</v>
      </c>
      <c r="F92" s="20" t="s">
        <v>506</v>
      </c>
      <c r="G92" s="20" t="s">
        <v>681</v>
      </c>
      <c r="H92" s="20">
        <v>14</v>
      </c>
      <c r="I92" s="20" t="s">
        <v>682</v>
      </c>
      <c r="J92" s="20" t="s">
        <v>683</v>
      </c>
      <c r="K92" s="20" t="s">
        <v>684</v>
      </c>
      <c r="L92" s="20" t="s">
        <v>538</v>
      </c>
      <c r="M92" s="20"/>
    </row>
    <row r="93" s="21" customFormat="1" ht="58" customHeight="1" spans="1:176">
      <c r="A93" s="30"/>
      <c r="B93" s="30"/>
      <c r="C93" s="31"/>
      <c r="D93" s="30"/>
      <c r="E93" s="20"/>
      <c r="F93" s="20"/>
      <c r="G93" s="20" t="s">
        <v>685</v>
      </c>
      <c r="H93" s="20">
        <v>250</v>
      </c>
      <c r="I93" s="20" t="s">
        <v>686</v>
      </c>
      <c r="J93" s="20" t="s">
        <v>687</v>
      </c>
      <c r="K93" s="20" t="s">
        <v>612</v>
      </c>
      <c r="L93" s="20" t="s">
        <v>538</v>
      </c>
      <c r="M93" s="20"/>
      <c r="N93" s="40"/>
      <c r="O93" s="40"/>
      <c r="P93" s="40"/>
      <c r="Q93" s="40"/>
      <c r="R93" s="40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F93" s="40"/>
      <c r="AG93" s="40"/>
      <c r="AH93" s="40"/>
      <c r="AI93" s="40"/>
      <c r="AJ93" s="40"/>
      <c r="AK93" s="40"/>
      <c r="AL93" s="40"/>
      <c r="AM93" s="40"/>
      <c r="AN93" s="40"/>
      <c r="AO93" s="40"/>
      <c r="AP93" s="40"/>
      <c r="AQ93" s="40"/>
      <c r="AR93" s="40"/>
      <c r="AS93" s="40"/>
      <c r="AT93" s="40"/>
      <c r="AU93" s="40"/>
      <c r="AV93" s="40"/>
      <c r="AW93" s="40"/>
      <c r="AX93" s="40"/>
      <c r="AY93" s="40"/>
      <c r="AZ93" s="40"/>
      <c r="BA93" s="40"/>
      <c r="BB93" s="40"/>
      <c r="BC93" s="40"/>
      <c r="BD93" s="40"/>
      <c r="BE93" s="40"/>
      <c r="BF93" s="40"/>
      <c r="BG93" s="40"/>
      <c r="BH93" s="40"/>
      <c r="BI93" s="40"/>
      <c r="BJ93" s="40"/>
      <c r="BK93" s="40"/>
      <c r="BL93" s="40"/>
      <c r="BM93" s="40"/>
      <c r="BN93" s="40"/>
      <c r="BO93" s="40"/>
      <c r="BP93" s="40"/>
      <c r="BQ93" s="40"/>
      <c r="BR93" s="40"/>
      <c r="BS93" s="40"/>
      <c r="BT93" s="40"/>
      <c r="BU93" s="40"/>
      <c r="BV93" s="40"/>
      <c r="BW93" s="40"/>
      <c r="BX93" s="40"/>
      <c r="BY93" s="40"/>
      <c r="BZ93" s="40"/>
      <c r="CA93" s="40"/>
      <c r="CB93" s="40"/>
      <c r="CC93" s="40"/>
      <c r="CD93" s="40"/>
      <c r="CE93" s="40"/>
      <c r="CF93" s="40"/>
      <c r="CG93" s="40"/>
      <c r="CH93" s="40"/>
      <c r="CI93" s="40"/>
      <c r="CJ93" s="40"/>
      <c r="CK93" s="40"/>
      <c r="CL93" s="40"/>
      <c r="CM93" s="40"/>
      <c r="CN93" s="40"/>
      <c r="CO93" s="40"/>
      <c r="CP93" s="40"/>
      <c r="CQ93" s="40"/>
      <c r="CR93" s="40"/>
      <c r="CS93" s="40"/>
      <c r="CT93" s="40"/>
      <c r="CU93" s="40"/>
      <c r="CV93" s="40"/>
      <c r="CW93" s="40"/>
      <c r="CX93" s="40"/>
      <c r="CY93" s="40"/>
      <c r="CZ93" s="40"/>
      <c r="DA93" s="40"/>
      <c r="DB93" s="40"/>
      <c r="DC93" s="40"/>
      <c r="DD93" s="40"/>
      <c r="DE93" s="40"/>
      <c r="DF93" s="40"/>
      <c r="DG93" s="40"/>
      <c r="DH93" s="40"/>
      <c r="DI93" s="40"/>
      <c r="DJ93" s="40"/>
      <c r="DK93" s="40"/>
      <c r="DL93" s="40"/>
      <c r="DM93" s="40"/>
      <c r="DN93" s="40"/>
      <c r="DO93" s="40"/>
      <c r="DP93" s="40"/>
      <c r="DQ93" s="40"/>
      <c r="DR93" s="40"/>
      <c r="DS93" s="40"/>
      <c r="DT93" s="40"/>
      <c r="DU93" s="40"/>
      <c r="DV93" s="40"/>
      <c r="DW93" s="40"/>
      <c r="DX93" s="40"/>
      <c r="DY93" s="40"/>
      <c r="DZ93" s="40"/>
      <c r="EA93" s="40"/>
      <c r="EB93" s="40"/>
      <c r="EC93" s="40"/>
      <c r="ED93" s="40"/>
      <c r="EE93" s="40"/>
      <c r="EF93" s="40"/>
      <c r="EG93" s="40"/>
      <c r="EH93" s="40"/>
      <c r="EI93" s="40"/>
      <c r="EJ93" s="40"/>
      <c r="EK93" s="40"/>
      <c r="EL93" s="40"/>
      <c r="EM93" s="40"/>
      <c r="EN93" s="40"/>
      <c r="EO93" s="40"/>
      <c r="EP93" s="40"/>
      <c r="EQ93" s="40"/>
      <c r="ER93" s="40"/>
      <c r="ES93" s="40"/>
      <c r="ET93" s="40"/>
      <c r="EU93" s="40"/>
      <c r="EV93" s="40"/>
      <c r="EW93" s="40"/>
      <c r="EX93" s="40"/>
      <c r="EY93" s="40"/>
      <c r="EZ93" s="40"/>
      <c r="FA93" s="40"/>
      <c r="FB93" s="40"/>
      <c r="FC93" s="40"/>
      <c r="FD93" s="40"/>
      <c r="FE93" s="40"/>
      <c r="FF93" s="40"/>
      <c r="FG93" s="40"/>
      <c r="FH93" s="40"/>
      <c r="FI93" s="40"/>
      <c r="FJ93" s="40"/>
      <c r="FK93" s="40"/>
      <c r="FL93" s="40"/>
      <c r="FM93" s="40"/>
      <c r="FN93" s="40"/>
      <c r="FO93" s="40"/>
      <c r="FP93" s="40"/>
      <c r="FQ93" s="40"/>
      <c r="FR93" s="40"/>
      <c r="FS93" s="40"/>
      <c r="FT93" s="40"/>
    </row>
    <row r="94" s="21" customFormat="1" ht="35" customHeight="1" spans="1:58">
      <c r="A94" s="30"/>
      <c r="B94" s="30"/>
      <c r="C94" s="31"/>
      <c r="D94" s="30"/>
      <c r="E94" s="20"/>
      <c r="F94" s="35" t="s">
        <v>688</v>
      </c>
      <c r="G94" s="20" t="s">
        <v>689</v>
      </c>
      <c r="H94" s="20" t="s">
        <v>590</v>
      </c>
      <c r="I94" s="20" t="s">
        <v>690</v>
      </c>
      <c r="J94" s="20" t="s">
        <v>691</v>
      </c>
      <c r="K94" s="20" t="s">
        <v>517</v>
      </c>
      <c r="L94" s="20" t="s">
        <v>538</v>
      </c>
      <c r="M94" s="20"/>
      <c r="N94" s="40"/>
      <c r="O94" s="40"/>
      <c r="P94" s="40"/>
      <c r="Q94" s="40"/>
      <c r="R94" s="40"/>
      <c r="S94" s="40"/>
      <c r="T94" s="40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F94" s="40"/>
      <c r="AG94" s="40"/>
      <c r="AH94" s="40"/>
      <c r="AI94" s="40"/>
      <c r="AJ94" s="40"/>
      <c r="AK94" s="40"/>
      <c r="AL94" s="40"/>
      <c r="AM94" s="40"/>
      <c r="AN94" s="40"/>
      <c r="AO94" s="40"/>
      <c r="AP94" s="40"/>
      <c r="AQ94" s="40"/>
      <c r="AR94" s="40"/>
      <c r="AS94" s="40"/>
      <c r="AT94" s="40"/>
      <c r="AU94" s="40"/>
      <c r="AV94" s="40"/>
      <c r="AW94" s="40"/>
      <c r="AX94" s="40"/>
      <c r="AY94" s="40"/>
      <c r="AZ94" s="40"/>
      <c r="BA94" s="40"/>
      <c r="BB94" s="40"/>
      <c r="BC94" s="40"/>
      <c r="BD94" s="40"/>
      <c r="BE94" s="40"/>
      <c r="BF94" s="40"/>
    </row>
    <row r="95" s="21" customFormat="1" ht="53" customHeight="1" spans="1:13">
      <c r="A95" s="30"/>
      <c r="B95" s="30"/>
      <c r="C95" s="31"/>
      <c r="D95" s="30"/>
      <c r="E95" s="20"/>
      <c r="F95" s="37"/>
      <c r="G95" s="20" t="s">
        <v>692</v>
      </c>
      <c r="H95" s="20" t="s">
        <v>535</v>
      </c>
      <c r="I95" s="20" t="s">
        <v>693</v>
      </c>
      <c r="J95" s="20" t="s">
        <v>694</v>
      </c>
      <c r="K95" s="20" t="s">
        <v>517</v>
      </c>
      <c r="L95" s="20" t="s">
        <v>538</v>
      </c>
      <c r="M95" s="20"/>
    </row>
    <row r="96" s="21" customFormat="1" ht="56" customHeight="1" spans="1:13">
      <c r="A96" s="30"/>
      <c r="B96" s="30"/>
      <c r="C96" s="31"/>
      <c r="D96" s="30"/>
      <c r="E96" s="20"/>
      <c r="F96" s="20" t="s">
        <v>518</v>
      </c>
      <c r="G96" s="20" t="s">
        <v>695</v>
      </c>
      <c r="H96" s="20" t="s">
        <v>590</v>
      </c>
      <c r="I96" s="20" t="s">
        <v>696</v>
      </c>
      <c r="J96" s="20" t="s">
        <v>697</v>
      </c>
      <c r="K96" s="20" t="s">
        <v>517</v>
      </c>
      <c r="L96" s="20" t="s">
        <v>538</v>
      </c>
      <c r="M96" s="20"/>
    </row>
    <row r="97" s="21" customFormat="1" ht="18" customHeight="1" spans="1:13">
      <c r="A97" s="30"/>
      <c r="B97" s="30"/>
      <c r="C97" s="31"/>
      <c r="D97" s="30"/>
      <c r="E97" s="20" t="s">
        <v>522</v>
      </c>
      <c r="F97" s="20" t="s">
        <v>523</v>
      </c>
      <c r="G97" s="20"/>
      <c r="H97" s="20"/>
      <c r="I97" s="20"/>
      <c r="J97" s="20"/>
      <c r="K97" s="20"/>
      <c r="L97" s="20"/>
      <c r="M97" s="20"/>
    </row>
    <row r="98" s="21" customFormat="1" ht="21" customHeight="1" spans="1:13">
      <c r="A98" s="30"/>
      <c r="B98" s="30"/>
      <c r="C98" s="31"/>
      <c r="D98" s="30"/>
      <c r="E98" s="20"/>
      <c r="F98" s="35" t="s">
        <v>529</v>
      </c>
      <c r="G98" s="20" t="s">
        <v>671</v>
      </c>
      <c r="H98" s="20" t="s">
        <v>570</v>
      </c>
      <c r="I98" s="20" t="s">
        <v>672</v>
      </c>
      <c r="J98" s="20" t="s">
        <v>571</v>
      </c>
      <c r="K98" s="20"/>
      <c r="L98" s="20" t="s">
        <v>528</v>
      </c>
      <c r="M98" s="20"/>
    </row>
    <row r="99" s="21" customFormat="1" ht="36" customHeight="1" spans="1:13">
      <c r="A99" s="30"/>
      <c r="B99" s="30"/>
      <c r="C99" s="31"/>
      <c r="D99" s="30"/>
      <c r="E99" s="20"/>
      <c r="F99" s="36"/>
      <c r="G99" s="20" t="s">
        <v>698</v>
      </c>
      <c r="H99" s="20" t="s">
        <v>699</v>
      </c>
      <c r="I99" s="20" t="s">
        <v>700</v>
      </c>
      <c r="J99" s="20" t="s">
        <v>701</v>
      </c>
      <c r="K99" s="20"/>
      <c r="L99" s="20" t="s">
        <v>528</v>
      </c>
      <c r="M99" s="20"/>
    </row>
    <row r="100" s="21" customFormat="1" ht="21" spans="1:13">
      <c r="A100" s="30"/>
      <c r="B100" s="30"/>
      <c r="C100" s="31"/>
      <c r="D100" s="30"/>
      <c r="E100" s="20"/>
      <c r="F100" s="37"/>
      <c r="G100" s="20" t="s">
        <v>702</v>
      </c>
      <c r="H100" s="20" t="s">
        <v>703</v>
      </c>
      <c r="I100" s="20" t="s">
        <v>704</v>
      </c>
      <c r="J100" s="20" t="s">
        <v>705</v>
      </c>
      <c r="K100" s="20"/>
      <c r="L100" s="20" t="s">
        <v>528</v>
      </c>
      <c r="M100" s="20"/>
    </row>
    <row r="101" s="21" customFormat="1" ht="10.5" spans="1:13">
      <c r="A101" s="30"/>
      <c r="B101" s="30"/>
      <c r="C101" s="31"/>
      <c r="D101" s="30"/>
      <c r="E101" s="20"/>
      <c r="F101" s="20" t="s">
        <v>530</v>
      </c>
      <c r="G101" s="20"/>
      <c r="H101" s="20"/>
      <c r="I101" s="20"/>
      <c r="J101" s="20"/>
      <c r="K101" s="20"/>
      <c r="L101" s="20"/>
      <c r="M101" s="20"/>
    </row>
    <row r="102" s="21" customFormat="1" ht="10.5" spans="1:13">
      <c r="A102" s="30"/>
      <c r="B102" s="30"/>
      <c r="C102" s="31"/>
      <c r="D102" s="30"/>
      <c r="E102" s="20"/>
      <c r="F102" s="20" t="s">
        <v>531</v>
      </c>
      <c r="G102" s="20"/>
      <c r="H102" s="20"/>
      <c r="I102" s="20"/>
      <c r="J102" s="20"/>
      <c r="K102" s="20"/>
      <c r="L102" s="20"/>
      <c r="M102" s="20"/>
    </row>
    <row r="103" s="21" customFormat="1" ht="71" customHeight="1" spans="1:13">
      <c r="A103" s="30"/>
      <c r="B103" s="30"/>
      <c r="C103" s="31"/>
      <c r="D103" s="30"/>
      <c r="E103" s="20" t="s">
        <v>532</v>
      </c>
      <c r="F103" s="20" t="s">
        <v>533</v>
      </c>
      <c r="G103" s="20" t="s">
        <v>572</v>
      </c>
      <c r="H103" s="20" t="s">
        <v>535</v>
      </c>
      <c r="I103" s="20" t="s">
        <v>534</v>
      </c>
      <c r="J103" s="20" t="s">
        <v>537</v>
      </c>
      <c r="K103" s="20" t="s">
        <v>517</v>
      </c>
      <c r="L103" s="20" t="s">
        <v>706</v>
      </c>
      <c r="M103" s="20"/>
    </row>
    <row r="104" s="21" customFormat="1" ht="43" customHeight="1" spans="1:13">
      <c r="A104" s="30">
        <v>114001</v>
      </c>
      <c r="B104" s="30" t="s">
        <v>707</v>
      </c>
      <c r="C104" s="31">
        <v>45</v>
      </c>
      <c r="D104" s="30" t="s">
        <v>708</v>
      </c>
      <c r="E104" s="20" t="s">
        <v>495</v>
      </c>
      <c r="F104" s="20" t="s">
        <v>496</v>
      </c>
      <c r="G104" s="20" t="s">
        <v>541</v>
      </c>
      <c r="H104" s="20">
        <v>45</v>
      </c>
      <c r="I104" s="20" t="s">
        <v>709</v>
      </c>
      <c r="J104" s="20" t="s">
        <v>577</v>
      </c>
      <c r="K104" s="20" t="s">
        <v>501</v>
      </c>
      <c r="L104" s="20" t="s">
        <v>543</v>
      </c>
      <c r="M104" s="20"/>
    </row>
    <row r="105" s="21" customFormat="1" ht="18" customHeight="1" spans="1:13">
      <c r="A105" s="30"/>
      <c r="B105" s="30"/>
      <c r="C105" s="31"/>
      <c r="D105" s="30"/>
      <c r="E105" s="20"/>
      <c r="F105" s="20" t="s">
        <v>503</v>
      </c>
      <c r="G105" s="20"/>
      <c r="H105" s="20"/>
      <c r="I105" s="20"/>
      <c r="J105" s="20"/>
      <c r="K105" s="20"/>
      <c r="L105" s="20"/>
      <c r="M105" s="20"/>
    </row>
    <row r="106" s="21" customFormat="1" ht="21" spans="1:13">
      <c r="A106" s="30"/>
      <c r="B106" s="30"/>
      <c r="C106" s="31"/>
      <c r="D106" s="30"/>
      <c r="E106" s="20"/>
      <c r="F106" s="20" t="s">
        <v>504</v>
      </c>
      <c r="G106" s="20"/>
      <c r="H106" s="20"/>
      <c r="I106" s="20"/>
      <c r="J106" s="20"/>
      <c r="K106" s="20"/>
      <c r="L106" s="20"/>
      <c r="M106" s="20"/>
    </row>
    <row r="107" s="21" customFormat="1" ht="38" customHeight="1" spans="1:13">
      <c r="A107" s="30"/>
      <c r="B107" s="30"/>
      <c r="C107" s="31"/>
      <c r="D107" s="30"/>
      <c r="E107" s="20" t="s">
        <v>505</v>
      </c>
      <c r="F107" s="20" t="s">
        <v>506</v>
      </c>
      <c r="G107" s="20" t="s">
        <v>710</v>
      </c>
      <c r="H107" s="20">
        <v>400</v>
      </c>
      <c r="I107" s="20" t="s">
        <v>711</v>
      </c>
      <c r="J107" s="20" t="s">
        <v>611</v>
      </c>
      <c r="K107" s="20" t="s">
        <v>612</v>
      </c>
      <c r="L107" s="20" t="s">
        <v>538</v>
      </c>
      <c r="M107" s="20"/>
    </row>
    <row r="108" s="21" customFormat="1" ht="32" customHeight="1" spans="1:13">
      <c r="A108" s="30"/>
      <c r="B108" s="30"/>
      <c r="C108" s="31"/>
      <c r="D108" s="30"/>
      <c r="E108" s="20"/>
      <c r="F108" s="20"/>
      <c r="G108" s="20" t="s">
        <v>712</v>
      </c>
      <c r="H108" s="20" t="s">
        <v>713</v>
      </c>
      <c r="I108" s="20" t="s">
        <v>714</v>
      </c>
      <c r="J108" s="20" t="s">
        <v>715</v>
      </c>
      <c r="K108" s="20" t="s">
        <v>501</v>
      </c>
      <c r="L108" s="20" t="s">
        <v>538</v>
      </c>
      <c r="M108" s="20"/>
    </row>
    <row r="109" s="21" customFormat="1" ht="49" customHeight="1" spans="1:13">
      <c r="A109" s="30"/>
      <c r="B109" s="30"/>
      <c r="C109" s="31"/>
      <c r="D109" s="30"/>
      <c r="E109" s="20"/>
      <c r="F109" s="20" t="s">
        <v>512</v>
      </c>
      <c r="G109" s="20" t="s">
        <v>716</v>
      </c>
      <c r="H109" s="20" t="s">
        <v>590</v>
      </c>
      <c r="I109" s="20" t="s">
        <v>717</v>
      </c>
      <c r="J109" s="20" t="s">
        <v>718</v>
      </c>
      <c r="K109" s="20" t="s">
        <v>517</v>
      </c>
      <c r="L109" s="20" t="s">
        <v>538</v>
      </c>
      <c r="M109" s="20"/>
    </row>
    <row r="110" s="21" customFormat="1" ht="38" customHeight="1" spans="1:13">
      <c r="A110" s="30"/>
      <c r="B110" s="30"/>
      <c r="C110" s="31"/>
      <c r="D110" s="30"/>
      <c r="E110" s="20"/>
      <c r="F110" s="20"/>
      <c r="G110" s="20" t="s">
        <v>719</v>
      </c>
      <c r="H110" s="20" t="s">
        <v>514</v>
      </c>
      <c r="I110" s="20" t="s">
        <v>720</v>
      </c>
      <c r="J110" s="20" t="s">
        <v>721</v>
      </c>
      <c r="K110" s="20" t="s">
        <v>517</v>
      </c>
      <c r="L110" s="20" t="s">
        <v>502</v>
      </c>
      <c r="M110" s="20"/>
    </row>
    <row r="111" s="21" customFormat="1" ht="56" customHeight="1" spans="1:13">
      <c r="A111" s="30"/>
      <c r="B111" s="30"/>
      <c r="C111" s="31"/>
      <c r="D111" s="30"/>
      <c r="E111" s="20"/>
      <c r="F111" s="20"/>
      <c r="G111" s="20" t="s">
        <v>722</v>
      </c>
      <c r="H111" s="20" t="s">
        <v>535</v>
      </c>
      <c r="I111" s="20" t="s">
        <v>723</v>
      </c>
      <c r="J111" s="20" t="s">
        <v>724</v>
      </c>
      <c r="K111" s="20" t="s">
        <v>517</v>
      </c>
      <c r="L111" s="20" t="s">
        <v>538</v>
      </c>
      <c r="M111" s="20"/>
    </row>
    <row r="112" s="21" customFormat="1" ht="34" customHeight="1" spans="1:13">
      <c r="A112" s="30"/>
      <c r="B112" s="30"/>
      <c r="C112" s="31"/>
      <c r="D112" s="30"/>
      <c r="E112" s="20"/>
      <c r="F112" s="20" t="s">
        <v>518</v>
      </c>
      <c r="G112" s="20" t="s">
        <v>695</v>
      </c>
      <c r="H112" s="20" t="s">
        <v>590</v>
      </c>
      <c r="I112" s="20" t="s">
        <v>696</v>
      </c>
      <c r="J112" s="20" t="s">
        <v>697</v>
      </c>
      <c r="K112" s="20" t="s">
        <v>517</v>
      </c>
      <c r="L112" s="20" t="s">
        <v>538</v>
      </c>
      <c r="M112" s="20"/>
    </row>
    <row r="113" s="21" customFormat="1" ht="17" customHeight="1" spans="1:13">
      <c r="A113" s="30"/>
      <c r="B113" s="30"/>
      <c r="C113" s="31"/>
      <c r="D113" s="30"/>
      <c r="E113" s="20" t="s">
        <v>522</v>
      </c>
      <c r="F113" s="20" t="s">
        <v>523</v>
      </c>
      <c r="G113" s="20"/>
      <c r="H113" s="20"/>
      <c r="I113" s="20"/>
      <c r="J113" s="20"/>
      <c r="K113" s="20"/>
      <c r="L113" s="20"/>
      <c r="M113" s="20"/>
    </row>
    <row r="114" s="21" customFormat="1" ht="32" customHeight="1" spans="1:13">
      <c r="A114" s="30"/>
      <c r="B114" s="30"/>
      <c r="C114" s="31"/>
      <c r="D114" s="30"/>
      <c r="E114" s="20"/>
      <c r="F114" s="20" t="s">
        <v>529</v>
      </c>
      <c r="G114" s="20" t="s">
        <v>725</v>
      </c>
      <c r="H114" s="20" t="s">
        <v>570</v>
      </c>
      <c r="I114" s="20" t="s">
        <v>726</v>
      </c>
      <c r="J114" s="20" t="s">
        <v>571</v>
      </c>
      <c r="K114" s="20" t="s">
        <v>570</v>
      </c>
      <c r="L114" s="20" t="s">
        <v>528</v>
      </c>
      <c r="M114" s="20"/>
    </row>
    <row r="115" s="21" customFormat="1" ht="14" customHeight="1" spans="1:13">
      <c r="A115" s="30"/>
      <c r="B115" s="30"/>
      <c r="C115" s="31"/>
      <c r="D115" s="30"/>
      <c r="E115" s="20"/>
      <c r="F115" s="20" t="s">
        <v>530</v>
      </c>
      <c r="G115" s="20"/>
      <c r="H115" s="20"/>
      <c r="I115" s="20"/>
      <c r="J115" s="20"/>
      <c r="K115" s="20"/>
      <c r="L115" s="20"/>
      <c r="M115" s="20"/>
    </row>
    <row r="116" s="21" customFormat="1" ht="36" customHeight="1" spans="1:13">
      <c r="A116" s="30"/>
      <c r="B116" s="30"/>
      <c r="C116" s="31"/>
      <c r="D116" s="30"/>
      <c r="E116" s="20"/>
      <c r="F116" s="20" t="s">
        <v>531</v>
      </c>
      <c r="G116" s="20" t="s">
        <v>727</v>
      </c>
      <c r="H116" s="20" t="s">
        <v>570</v>
      </c>
      <c r="I116" s="20" t="s">
        <v>728</v>
      </c>
      <c r="J116" s="20" t="s">
        <v>571</v>
      </c>
      <c r="K116" s="20" t="s">
        <v>570</v>
      </c>
      <c r="L116" s="20" t="s">
        <v>528</v>
      </c>
      <c r="M116" s="20"/>
    </row>
    <row r="117" s="21" customFormat="1" ht="76" customHeight="1" spans="1:13">
      <c r="A117" s="30"/>
      <c r="B117" s="30"/>
      <c r="C117" s="31"/>
      <c r="D117" s="30"/>
      <c r="E117" s="20" t="s">
        <v>532</v>
      </c>
      <c r="F117" s="20" t="s">
        <v>533</v>
      </c>
      <c r="G117" s="20" t="s">
        <v>572</v>
      </c>
      <c r="H117" s="20" t="s">
        <v>535</v>
      </c>
      <c r="I117" s="20" t="s">
        <v>534</v>
      </c>
      <c r="J117" s="20" t="s">
        <v>537</v>
      </c>
      <c r="K117" s="20" t="s">
        <v>517</v>
      </c>
      <c r="L117" s="20" t="s">
        <v>706</v>
      </c>
      <c r="M117" s="20"/>
    </row>
    <row r="118" spans="1:13">
      <c r="A118" s="13" t="s">
        <v>317</v>
      </c>
      <c r="B118" s="13"/>
      <c r="C118" s="13"/>
      <c r="D118" s="13"/>
      <c r="E118" s="38"/>
      <c r="F118" s="38"/>
      <c r="G118" s="39"/>
      <c r="H118" s="39"/>
      <c r="I118" s="39"/>
      <c r="J118" s="39"/>
      <c r="K118" s="39"/>
      <c r="L118" s="39"/>
      <c r="M118" s="39"/>
    </row>
  </sheetData>
  <mergeCells count="81">
    <mergeCell ref="C2:M2"/>
    <mergeCell ref="A3:K3"/>
    <mergeCell ref="L3:M3"/>
    <mergeCell ref="E4:M4"/>
    <mergeCell ref="A118:D118"/>
    <mergeCell ref="A4:A5"/>
    <mergeCell ref="A7:A17"/>
    <mergeCell ref="A18:A31"/>
    <mergeCell ref="A32:A45"/>
    <mergeCell ref="A46:A60"/>
    <mergeCell ref="A61:A73"/>
    <mergeCell ref="A74:A88"/>
    <mergeCell ref="A89:A103"/>
    <mergeCell ref="A104:A117"/>
    <mergeCell ref="B4:B5"/>
    <mergeCell ref="B7:B17"/>
    <mergeCell ref="B18:B31"/>
    <mergeCell ref="B32:B45"/>
    <mergeCell ref="B46:B60"/>
    <mergeCell ref="B61:B73"/>
    <mergeCell ref="B74:B88"/>
    <mergeCell ref="B89:B103"/>
    <mergeCell ref="B104:B117"/>
    <mergeCell ref="C4:C5"/>
    <mergeCell ref="C7:C17"/>
    <mergeCell ref="C18:C31"/>
    <mergeCell ref="C32:C45"/>
    <mergeCell ref="C46:C60"/>
    <mergeCell ref="C61:C73"/>
    <mergeCell ref="C74:C88"/>
    <mergeCell ref="C89:C103"/>
    <mergeCell ref="C104:C117"/>
    <mergeCell ref="D4:D5"/>
    <mergeCell ref="D7:D17"/>
    <mergeCell ref="D18:D31"/>
    <mergeCell ref="D32:D45"/>
    <mergeCell ref="D46:D60"/>
    <mergeCell ref="D61:D73"/>
    <mergeCell ref="D74:D88"/>
    <mergeCell ref="D89:D103"/>
    <mergeCell ref="D104:D117"/>
    <mergeCell ref="E7:E9"/>
    <mergeCell ref="E10:E12"/>
    <mergeCell ref="E13:E16"/>
    <mergeCell ref="E18:E20"/>
    <mergeCell ref="E21:E26"/>
    <mergeCell ref="E27:E30"/>
    <mergeCell ref="E32:E34"/>
    <mergeCell ref="E35:E40"/>
    <mergeCell ref="E41:E44"/>
    <mergeCell ref="E46:E48"/>
    <mergeCell ref="E49:E55"/>
    <mergeCell ref="E56:E59"/>
    <mergeCell ref="E61:E63"/>
    <mergeCell ref="E64:E68"/>
    <mergeCell ref="E69:E72"/>
    <mergeCell ref="E74:E76"/>
    <mergeCell ref="E77:E82"/>
    <mergeCell ref="E83:E87"/>
    <mergeCell ref="E89:E91"/>
    <mergeCell ref="E92:E96"/>
    <mergeCell ref="E97:E102"/>
    <mergeCell ref="E104:E106"/>
    <mergeCell ref="E107:E112"/>
    <mergeCell ref="E113:E116"/>
    <mergeCell ref="F21:F23"/>
    <mergeCell ref="F24:F25"/>
    <mergeCell ref="F35:F37"/>
    <mergeCell ref="F38:F39"/>
    <mergeCell ref="F49:F51"/>
    <mergeCell ref="F52:F54"/>
    <mergeCell ref="F64:F65"/>
    <mergeCell ref="F66:F67"/>
    <mergeCell ref="F77:F78"/>
    <mergeCell ref="F79:F81"/>
    <mergeCell ref="F84:F85"/>
    <mergeCell ref="F92:F93"/>
    <mergeCell ref="F94:F95"/>
    <mergeCell ref="F98:F100"/>
    <mergeCell ref="F107:F108"/>
    <mergeCell ref="F109:F111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31"/>
  <sheetViews>
    <sheetView zoomScale="120" zoomScaleNormal="120" topLeftCell="L1" workbookViewId="0">
      <pane ySplit="7" topLeftCell="A25" activePane="bottomLeft" state="frozen"/>
      <selection/>
      <selection pane="bottomLeft" activeCell="T17" sqref="T17"/>
    </sheetView>
  </sheetViews>
  <sheetFormatPr defaultColWidth="10" defaultRowHeight="13.5"/>
  <cols>
    <col min="1" max="1" width="7.6" customWidth="1"/>
    <col min="2" max="2" width="16.9583333333333" customWidth="1"/>
    <col min="3" max="3" width="8.68333333333333" customWidth="1"/>
    <col min="4" max="4" width="7.6" customWidth="1"/>
    <col min="5" max="5" width="8" customWidth="1"/>
    <col min="6" max="8" width="8.81666666666667" customWidth="1"/>
    <col min="9" max="9" width="8.14166666666667" customWidth="1"/>
    <col min="10" max="11" width="7.6" customWidth="1"/>
    <col min="12" max="12" width="17.9166666666667" customWidth="1"/>
    <col min="13" max="13" width="7.05833333333333" customWidth="1"/>
    <col min="14" max="14" width="10.8333333333333" customWidth="1"/>
    <col min="15" max="15" width="18.85" customWidth="1"/>
    <col min="16" max="16" width="8" customWidth="1"/>
    <col min="17" max="17" width="8.64166666666667" customWidth="1"/>
    <col min="18" max="18" width="6.50833333333333" style="1" customWidth="1"/>
    <col min="19" max="19" width="21.85" customWidth="1"/>
    <col min="20" max="20" width="31.0333333333333" style="1" customWidth="1"/>
    <col min="21" max="21" width="12.625" customWidth="1"/>
  </cols>
  <sheetData>
    <row r="1" ht="14.3" customHeight="1" spans="1:21">
      <c r="A1" s="2"/>
      <c r="U1" s="2" t="s">
        <v>729</v>
      </c>
    </row>
    <row r="2" ht="36.9" customHeight="1" spans="1:21">
      <c r="A2" s="3" t="s">
        <v>29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</row>
    <row r="3" ht="20.35" customHeight="1" spans="1:21">
      <c r="A3" s="4" t="s">
        <v>31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17"/>
      <c r="S3" s="4"/>
      <c r="T3" s="17"/>
      <c r="U3" s="4"/>
    </row>
    <row r="4" ht="14.3" customHeight="1" spans="1:2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S4" s="18" t="s">
        <v>32</v>
      </c>
      <c r="T4" s="19"/>
      <c r="U4" s="18"/>
    </row>
    <row r="5" ht="15.8" customHeight="1" spans="1:21">
      <c r="A5" s="5" t="s">
        <v>440</v>
      </c>
      <c r="B5" s="5" t="s">
        <v>441</v>
      </c>
      <c r="C5" s="5" t="s">
        <v>730</v>
      </c>
      <c r="D5" s="5"/>
      <c r="E5" s="5"/>
      <c r="F5" s="5"/>
      <c r="G5" s="5"/>
      <c r="H5" s="5"/>
      <c r="I5" s="5"/>
      <c r="J5" s="5"/>
      <c r="K5" s="5"/>
      <c r="L5" s="5" t="s">
        <v>731</v>
      </c>
      <c r="M5" s="5" t="s">
        <v>732</v>
      </c>
      <c r="N5" s="5"/>
      <c r="O5" s="5"/>
      <c r="P5" s="5"/>
      <c r="Q5" s="5"/>
      <c r="R5" s="5"/>
      <c r="S5" s="5"/>
      <c r="T5" s="5"/>
      <c r="U5" s="5"/>
    </row>
    <row r="6" ht="16.55" customHeight="1" spans="1:21">
      <c r="A6" s="5"/>
      <c r="B6" s="5"/>
      <c r="C6" s="5" t="s">
        <v>481</v>
      </c>
      <c r="D6" s="5" t="s">
        <v>733</v>
      </c>
      <c r="E6" s="5"/>
      <c r="F6" s="5"/>
      <c r="G6" s="5"/>
      <c r="H6" s="5"/>
      <c r="I6" s="5"/>
      <c r="J6" s="5" t="s">
        <v>734</v>
      </c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ht="27.1" customHeight="1" spans="1:21">
      <c r="A7" s="5"/>
      <c r="B7" s="5"/>
      <c r="C7" s="5"/>
      <c r="D7" s="5" t="s">
        <v>140</v>
      </c>
      <c r="E7" s="5" t="s">
        <v>735</v>
      </c>
      <c r="F7" s="5" t="s">
        <v>144</v>
      </c>
      <c r="G7" s="5" t="s">
        <v>736</v>
      </c>
      <c r="H7" s="5" t="s">
        <v>146</v>
      </c>
      <c r="I7" s="5" t="s">
        <v>737</v>
      </c>
      <c r="J7" s="5" t="s">
        <v>164</v>
      </c>
      <c r="K7" s="5" t="s">
        <v>165</v>
      </c>
      <c r="L7" s="5"/>
      <c r="M7" s="5" t="s">
        <v>484</v>
      </c>
      <c r="N7" s="5" t="s">
        <v>485</v>
      </c>
      <c r="O7" s="5" t="s">
        <v>486</v>
      </c>
      <c r="P7" s="5" t="s">
        <v>491</v>
      </c>
      <c r="Q7" s="5" t="s">
        <v>487</v>
      </c>
      <c r="R7" s="5" t="s">
        <v>738</v>
      </c>
      <c r="S7" s="5" t="s">
        <v>739</v>
      </c>
      <c r="T7" s="5" t="s">
        <v>740</v>
      </c>
      <c r="U7" s="5" t="s">
        <v>492</v>
      </c>
    </row>
    <row r="8" ht="26" customHeight="1" spans="1:21">
      <c r="A8" s="6" t="s">
        <v>2</v>
      </c>
      <c r="B8" s="6" t="s">
        <v>4</v>
      </c>
      <c r="C8" s="7">
        <f>SUM(D8:H30)</f>
        <v>989.63</v>
      </c>
      <c r="D8" s="7">
        <v>854.88</v>
      </c>
      <c r="E8" s="7"/>
      <c r="F8" s="7"/>
      <c r="G8" s="8">
        <v>128</v>
      </c>
      <c r="H8" s="8">
        <v>6.75</v>
      </c>
      <c r="I8" s="7"/>
      <c r="J8" s="7">
        <v>768.61</v>
      </c>
      <c r="K8" s="7">
        <v>221.02</v>
      </c>
      <c r="L8" s="6" t="s">
        <v>741</v>
      </c>
      <c r="M8" s="6" t="s">
        <v>495</v>
      </c>
      <c r="N8" s="14" t="s">
        <v>496</v>
      </c>
      <c r="O8" s="10" t="s">
        <v>164</v>
      </c>
      <c r="P8" s="10" t="s">
        <v>543</v>
      </c>
      <c r="Q8" s="10">
        <v>768.61</v>
      </c>
      <c r="R8" s="10" t="s">
        <v>501</v>
      </c>
      <c r="S8" s="10" t="s">
        <v>742</v>
      </c>
      <c r="T8" s="10" t="s">
        <v>577</v>
      </c>
      <c r="U8" s="6"/>
    </row>
    <row r="9" ht="25" customHeight="1" spans="1:21">
      <c r="A9" s="6"/>
      <c r="B9" s="6"/>
      <c r="C9" s="7"/>
      <c r="D9" s="7"/>
      <c r="E9" s="7"/>
      <c r="F9" s="7"/>
      <c r="G9" s="9"/>
      <c r="H9" s="9"/>
      <c r="I9" s="7"/>
      <c r="J9" s="7"/>
      <c r="K9" s="7"/>
      <c r="L9" s="6"/>
      <c r="M9" s="6"/>
      <c r="N9" s="15"/>
      <c r="O9" s="10" t="s">
        <v>165</v>
      </c>
      <c r="P9" s="10" t="s">
        <v>543</v>
      </c>
      <c r="Q9" s="10">
        <v>221.02</v>
      </c>
      <c r="R9" s="10" t="s">
        <v>501</v>
      </c>
      <c r="S9" s="10" t="s">
        <v>743</v>
      </c>
      <c r="T9" s="10" t="s">
        <v>577</v>
      </c>
      <c r="U9" s="6"/>
    </row>
    <row r="10" ht="17.05" customHeight="1" spans="1:21">
      <c r="A10" s="6"/>
      <c r="B10" s="6"/>
      <c r="C10" s="7"/>
      <c r="D10" s="7"/>
      <c r="E10" s="7"/>
      <c r="F10" s="7"/>
      <c r="G10" s="9"/>
      <c r="H10" s="9"/>
      <c r="I10" s="7"/>
      <c r="J10" s="7"/>
      <c r="K10" s="7"/>
      <c r="L10" s="6"/>
      <c r="M10" s="6"/>
      <c r="N10" s="6" t="s">
        <v>503</v>
      </c>
      <c r="O10" s="6"/>
      <c r="P10" s="6"/>
      <c r="Q10" s="6"/>
      <c r="R10" s="10"/>
      <c r="S10" s="10"/>
      <c r="T10" s="10"/>
      <c r="U10" s="6"/>
    </row>
    <row r="11" ht="24" customHeight="1" spans="1:21">
      <c r="A11" s="6"/>
      <c r="B11" s="6"/>
      <c r="C11" s="7"/>
      <c r="D11" s="7"/>
      <c r="E11" s="7"/>
      <c r="F11" s="7"/>
      <c r="G11" s="9"/>
      <c r="H11" s="9"/>
      <c r="I11" s="7"/>
      <c r="J11" s="7"/>
      <c r="K11" s="7"/>
      <c r="L11" s="6"/>
      <c r="M11" s="6"/>
      <c r="N11" s="6" t="s">
        <v>504</v>
      </c>
      <c r="O11" s="6"/>
      <c r="P11" s="6"/>
      <c r="Q11" s="6"/>
      <c r="R11" s="10"/>
      <c r="S11" s="10"/>
      <c r="T11" s="10"/>
      <c r="U11" s="6"/>
    </row>
    <row r="12" ht="28" customHeight="1" spans="1:21">
      <c r="A12" s="6"/>
      <c r="B12" s="6"/>
      <c r="C12" s="7"/>
      <c r="D12" s="7"/>
      <c r="E12" s="7"/>
      <c r="F12" s="7"/>
      <c r="G12" s="9"/>
      <c r="H12" s="9"/>
      <c r="I12" s="7"/>
      <c r="J12" s="7"/>
      <c r="K12" s="7"/>
      <c r="L12" s="6"/>
      <c r="M12" s="10" t="s">
        <v>505</v>
      </c>
      <c r="N12" s="14" t="s">
        <v>506</v>
      </c>
      <c r="O12" s="10" t="s">
        <v>582</v>
      </c>
      <c r="P12" s="10" t="s">
        <v>538</v>
      </c>
      <c r="Q12" s="10">
        <v>2</v>
      </c>
      <c r="R12" s="10" t="s">
        <v>585</v>
      </c>
      <c r="S12" s="10" t="s">
        <v>744</v>
      </c>
      <c r="T12" s="10" t="s">
        <v>745</v>
      </c>
      <c r="U12" s="6"/>
    </row>
    <row r="13" ht="28" customHeight="1" spans="1:21">
      <c r="A13" s="6"/>
      <c r="B13" s="6"/>
      <c r="C13" s="7"/>
      <c r="D13" s="7"/>
      <c r="E13" s="7"/>
      <c r="F13" s="7"/>
      <c r="G13" s="9"/>
      <c r="H13" s="9"/>
      <c r="I13" s="7"/>
      <c r="J13" s="7"/>
      <c r="K13" s="7"/>
      <c r="L13" s="6"/>
      <c r="M13" s="10"/>
      <c r="N13" s="16"/>
      <c r="O13" s="10" t="s">
        <v>746</v>
      </c>
      <c r="P13" s="10" t="s">
        <v>538</v>
      </c>
      <c r="Q13" s="10">
        <v>400</v>
      </c>
      <c r="R13" s="10" t="s">
        <v>612</v>
      </c>
      <c r="S13" s="10" t="s">
        <v>747</v>
      </c>
      <c r="T13" s="10" t="s">
        <v>748</v>
      </c>
      <c r="U13" s="6"/>
    </row>
    <row r="14" ht="28" customHeight="1" spans="1:21">
      <c r="A14" s="6"/>
      <c r="B14" s="6"/>
      <c r="C14" s="7"/>
      <c r="D14" s="7"/>
      <c r="E14" s="7"/>
      <c r="F14" s="7"/>
      <c r="G14" s="9"/>
      <c r="H14" s="9"/>
      <c r="I14" s="7"/>
      <c r="J14" s="7"/>
      <c r="K14" s="7"/>
      <c r="L14" s="6"/>
      <c r="M14" s="10"/>
      <c r="N14" s="16"/>
      <c r="O14" s="10" t="s">
        <v>749</v>
      </c>
      <c r="P14" s="10" t="s">
        <v>538</v>
      </c>
      <c r="Q14" s="10">
        <v>180</v>
      </c>
      <c r="R14" s="10" t="s">
        <v>547</v>
      </c>
      <c r="S14" s="10" t="s">
        <v>750</v>
      </c>
      <c r="T14" s="10" t="s">
        <v>751</v>
      </c>
      <c r="U14" s="6"/>
    </row>
    <row r="15" ht="28" customHeight="1" spans="1:21">
      <c r="A15" s="6"/>
      <c r="B15" s="6"/>
      <c r="C15" s="7"/>
      <c r="D15" s="7"/>
      <c r="E15" s="7"/>
      <c r="F15" s="7"/>
      <c r="G15" s="9"/>
      <c r="H15" s="9"/>
      <c r="I15" s="7"/>
      <c r="J15" s="7"/>
      <c r="K15" s="7"/>
      <c r="L15" s="6"/>
      <c r="M15" s="10"/>
      <c r="N15" s="16"/>
      <c r="O15" s="10" t="s">
        <v>752</v>
      </c>
      <c r="P15" s="10" t="s">
        <v>538</v>
      </c>
      <c r="Q15" s="10">
        <v>2</v>
      </c>
      <c r="R15" s="10" t="s">
        <v>511</v>
      </c>
      <c r="S15" s="10" t="s">
        <v>753</v>
      </c>
      <c r="T15" s="10" t="s">
        <v>644</v>
      </c>
      <c r="U15" s="6"/>
    </row>
    <row r="16" ht="28" customHeight="1" spans="1:21">
      <c r="A16" s="6"/>
      <c r="B16" s="6"/>
      <c r="C16" s="7"/>
      <c r="D16" s="7"/>
      <c r="E16" s="7"/>
      <c r="F16" s="7"/>
      <c r="G16" s="9"/>
      <c r="H16" s="9"/>
      <c r="I16" s="7"/>
      <c r="J16" s="7"/>
      <c r="K16" s="7"/>
      <c r="L16" s="6"/>
      <c r="M16" s="10"/>
      <c r="N16" s="16"/>
      <c r="O16" s="10" t="s">
        <v>754</v>
      </c>
      <c r="P16" s="10" t="s">
        <v>538</v>
      </c>
      <c r="Q16" s="10">
        <v>250</v>
      </c>
      <c r="R16" s="10" t="s">
        <v>612</v>
      </c>
      <c r="S16" s="10" t="s">
        <v>755</v>
      </c>
      <c r="T16" s="10" t="s">
        <v>756</v>
      </c>
      <c r="U16" s="6"/>
    </row>
    <row r="17" ht="28" customHeight="1" spans="1:21">
      <c r="A17" s="6"/>
      <c r="B17" s="6"/>
      <c r="C17" s="7"/>
      <c r="D17" s="7"/>
      <c r="E17" s="7"/>
      <c r="F17" s="7"/>
      <c r="G17" s="9"/>
      <c r="H17" s="9"/>
      <c r="I17" s="7"/>
      <c r="J17" s="7"/>
      <c r="K17" s="7"/>
      <c r="L17" s="6"/>
      <c r="M17" s="10"/>
      <c r="N17" s="16"/>
      <c r="O17" s="10" t="s">
        <v>757</v>
      </c>
      <c r="P17" s="10" t="s">
        <v>538</v>
      </c>
      <c r="Q17" s="10">
        <v>10</v>
      </c>
      <c r="R17" s="10" t="s">
        <v>581</v>
      </c>
      <c r="S17" s="10" t="s">
        <v>758</v>
      </c>
      <c r="T17" s="10" t="s">
        <v>759</v>
      </c>
      <c r="U17" s="6"/>
    </row>
    <row r="18" ht="28" customHeight="1" spans="1:21">
      <c r="A18" s="6"/>
      <c r="B18" s="6"/>
      <c r="C18" s="7"/>
      <c r="D18" s="7"/>
      <c r="E18" s="7"/>
      <c r="F18" s="7"/>
      <c r="G18" s="9"/>
      <c r="H18" s="9"/>
      <c r="I18" s="7"/>
      <c r="J18" s="7"/>
      <c r="K18" s="7"/>
      <c r="L18" s="6"/>
      <c r="M18" s="10"/>
      <c r="N18" s="16"/>
      <c r="O18" s="10" t="s">
        <v>639</v>
      </c>
      <c r="P18" s="10" t="s">
        <v>538</v>
      </c>
      <c r="Q18" s="10">
        <v>5000</v>
      </c>
      <c r="R18" s="10" t="s">
        <v>616</v>
      </c>
      <c r="S18" s="10" t="s">
        <v>760</v>
      </c>
      <c r="T18" s="10" t="s">
        <v>761</v>
      </c>
      <c r="U18" s="6"/>
    </row>
    <row r="19" ht="28" customHeight="1" spans="1:21">
      <c r="A19" s="6"/>
      <c r="B19" s="6"/>
      <c r="C19" s="7"/>
      <c r="D19" s="7"/>
      <c r="E19" s="7"/>
      <c r="F19" s="7"/>
      <c r="G19" s="9"/>
      <c r="H19" s="9"/>
      <c r="I19" s="7"/>
      <c r="J19" s="7"/>
      <c r="K19" s="7"/>
      <c r="L19" s="6"/>
      <c r="M19" s="10"/>
      <c r="N19" s="14" t="s">
        <v>512</v>
      </c>
      <c r="O19" s="10" t="s">
        <v>762</v>
      </c>
      <c r="P19" s="10" t="s">
        <v>502</v>
      </c>
      <c r="Q19" s="10">
        <v>100</v>
      </c>
      <c r="R19" s="10" t="s">
        <v>517</v>
      </c>
      <c r="S19" s="10" t="s">
        <v>763</v>
      </c>
      <c r="T19" s="20" t="s">
        <v>764</v>
      </c>
      <c r="U19" s="6"/>
    </row>
    <row r="20" ht="28" customHeight="1" spans="1:21">
      <c r="A20" s="6"/>
      <c r="B20" s="6"/>
      <c r="C20" s="7"/>
      <c r="D20" s="7"/>
      <c r="E20" s="7"/>
      <c r="F20" s="7"/>
      <c r="G20" s="9"/>
      <c r="H20" s="9"/>
      <c r="I20" s="7"/>
      <c r="J20" s="7"/>
      <c r="K20" s="7"/>
      <c r="L20" s="6"/>
      <c r="M20" s="10"/>
      <c r="N20" s="16"/>
      <c r="O20" s="10" t="s">
        <v>765</v>
      </c>
      <c r="P20" s="10" t="s">
        <v>538</v>
      </c>
      <c r="Q20" s="10">
        <v>95</v>
      </c>
      <c r="R20" s="10" t="s">
        <v>517</v>
      </c>
      <c r="S20" s="10" t="s">
        <v>766</v>
      </c>
      <c r="T20" s="20" t="s">
        <v>767</v>
      </c>
      <c r="U20" s="6"/>
    </row>
    <row r="21" ht="28" customHeight="1" spans="1:21">
      <c r="A21" s="6"/>
      <c r="B21" s="6"/>
      <c r="C21" s="7"/>
      <c r="D21" s="7"/>
      <c r="E21" s="7"/>
      <c r="F21" s="7"/>
      <c r="G21" s="9"/>
      <c r="H21" s="9"/>
      <c r="I21" s="7"/>
      <c r="J21" s="7"/>
      <c r="K21" s="7"/>
      <c r="L21" s="6"/>
      <c r="M21" s="10"/>
      <c r="N21" s="16"/>
      <c r="O21" s="10" t="s">
        <v>589</v>
      </c>
      <c r="P21" s="10" t="s">
        <v>538</v>
      </c>
      <c r="Q21" s="10">
        <v>98</v>
      </c>
      <c r="R21" s="10" t="s">
        <v>517</v>
      </c>
      <c r="S21" s="10" t="s">
        <v>768</v>
      </c>
      <c r="T21" s="20" t="s">
        <v>592</v>
      </c>
      <c r="U21" s="6"/>
    </row>
    <row r="22" ht="28" customHeight="1" spans="1:21">
      <c r="A22" s="6"/>
      <c r="B22" s="6"/>
      <c r="C22" s="7"/>
      <c r="D22" s="7"/>
      <c r="E22" s="7"/>
      <c r="F22" s="7"/>
      <c r="G22" s="9"/>
      <c r="H22" s="9"/>
      <c r="I22" s="7"/>
      <c r="J22" s="7"/>
      <c r="K22" s="7"/>
      <c r="L22" s="6"/>
      <c r="M22" s="10"/>
      <c r="N22" s="16"/>
      <c r="O22" s="10" t="s">
        <v>593</v>
      </c>
      <c r="P22" s="10" t="s">
        <v>538</v>
      </c>
      <c r="Q22" s="10">
        <v>98</v>
      </c>
      <c r="R22" s="10" t="s">
        <v>517</v>
      </c>
      <c r="S22" s="10" t="s">
        <v>769</v>
      </c>
      <c r="T22" s="20" t="s">
        <v>595</v>
      </c>
      <c r="U22" s="6"/>
    </row>
    <row r="23" ht="28" customHeight="1" spans="1:21">
      <c r="A23" s="6"/>
      <c r="B23" s="6"/>
      <c r="C23" s="7"/>
      <c r="D23" s="7"/>
      <c r="E23" s="7"/>
      <c r="F23" s="7"/>
      <c r="G23" s="9"/>
      <c r="H23" s="9"/>
      <c r="I23" s="7"/>
      <c r="J23" s="7"/>
      <c r="K23" s="7"/>
      <c r="L23" s="6"/>
      <c r="M23" s="10"/>
      <c r="N23" s="16"/>
      <c r="O23" s="10" t="s">
        <v>770</v>
      </c>
      <c r="P23" s="10" t="s">
        <v>538</v>
      </c>
      <c r="Q23" s="10">
        <v>95</v>
      </c>
      <c r="R23" s="10" t="s">
        <v>517</v>
      </c>
      <c r="S23" s="10" t="s">
        <v>771</v>
      </c>
      <c r="T23" s="20" t="s">
        <v>772</v>
      </c>
      <c r="U23" s="6"/>
    </row>
    <row r="24" ht="28" customHeight="1" spans="1:21">
      <c r="A24" s="6"/>
      <c r="B24" s="6"/>
      <c r="C24" s="7"/>
      <c r="D24" s="7"/>
      <c r="E24" s="7"/>
      <c r="F24" s="7"/>
      <c r="G24" s="9"/>
      <c r="H24" s="9"/>
      <c r="I24" s="7"/>
      <c r="J24" s="7"/>
      <c r="K24" s="7"/>
      <c r="L24" s="6"/>
      <c r="M24" s="10"/>
      <c r="N24" s="10" t="s">
        <v>518</v>
      </c>
      <c r="O24" s="10" t="s">
        <v>773</v>
      </c>
      <c r="P24" s="10" t="s">
        <v>528</v>
      </c>
      <c r="Q24" s="10" t="s">
        <v>774</v>
      </c>
      <c r="R24" s="10"/>
      <c r="S24" s="10" t="s">
        <v>775</v>
      </c>
      <c r="T24" s="10" t="s">
        <v>776</v>
      </c>
      <c r="U24" s="6"/>
    </row>
    <row r="25" s="1" customFormat="1" ht="28" customHeight="1" spans="1:21">
      <c r="A25" s="10"/>
      <c r="B25" s="10"/>
      <c r="C25" s="11"/>
      <c r="D25" s="11"/>
      <c r="E25" s="11"/>
      <c r="F25" s="11"/>
      <c r="G25" s="9"/>
      <c r="H25" s="9"/>
      <c r="I25" s="11"/>
      <c r="J25" s="11"/>
      <c r="K25" s="11"/>
      <c r="L25" s="10"/>
      <c r="M25" s="10" t="s">
        <v>522</v>
      </c>
      <c r="N25" s="10" t="s">
        <v>523</v>
      </c>
      <c r="O25" s="10" t="s">
        <v>777</v>
      </c>
      <c r="P25" s="10" t="s">
        <v>528</v>
      </c>
      <c r="Q25" s="10" t="s">
        <v>778</v>
      </c>
      <c r="R25" s="10"/>
      <c r="S25" s="10" t="s">
        <v>779</v>
      </c>
      <c r="T25" s="10" t="s">
        <v>780</v>
      </c>
      <c r="U25" s="10"/>
    </row>
    <row r="26" ht="28" customHeight="1" spans="1:21">
      <c r="A26" s="6"/>
      <c r="B26" s="6"/>
      <c r="C26" s="7"/>
      <c r="D26" s="7"/>
      <c r="E26" s="7"/>
      <c r="F26" s="7"/>
      <c r="G26" s="9"/>
      <c r="H26" s="9"/>
      <c r="I26" s="7"/>
      <c r="J26" s="7"/>
      <c r="K26" s="7"/>
      <c r="L26" s="6"/>
      <c r="M26" s="10"/>
      <c r="N26" s="14" t="s">
        <v>529</v>
      </c>
      <c r="O26" s="6" t="s">
        <v>781</v>
      </c>
      <c r="P26" s="10" t="s">
        <v>528</v>
      </c>
      <c r="Q26" s="10" t="s">
        <v>782</v>
      </c>
      <c r="R26" s="10"/>
      <c r="S26" s="10" t="s">
        <v>783</v>
      </c>
      <c r="T26" s="10" t="s">
        <v>784</v>
      </c>
      <c r="U26" s="6"/>
    </row>
    <row r="27" ht="34" customHeight="1" spans="1:21">
      <c r="A27" s="6"/>
      <c r="B27" s="6"/>
      <c r="C27" s="7"/>
      <c r="D27" s="7"/>
      <c r="E27" s="7"/>
      <c r="F27" s="7"/>
      <c r="G27" s="9"/>
      <c r="H27" s="9"/>
      <c r="I27" s="7"/>
      <c r="J27" s="7"/>
      <c r="K27" s="7"/>
      <c r="L27" s="6"/>
      <c r="M27" s="10"/>
      <c r="N27" s="15"/>
      <c r="O27" s="6" t="s">
        <v>785</v>
      </c>
      <c r="P27" s="10" t="s">
        <v>528</v>
      </c>
      <c r="Q27" s="10" t="s">
        <v>786</v>
      </c>
      <c r="R27" s="10"/>
      <c r="S27" s="10" t="s">
        <v>785</v>
      </c>
      <c r="T27" s="10" t="s">
        <v>787</v>
      </c>
      <c r="U27" s="6"/>
    </row>
    <row r="28" ht="17.05" customHeight="1" spans="1:21">
      <c r="A28" s="6"/>
      <c r="B28" s="6"/>
      <c r="C28" s="7"/>
      <c r="D28" s="7"/>
      <c r="E28" s="7"/>
      <c r="F28" s="7"/>
      <c r="G28" s="9"/>
      <c r="H28" s="9"/>
      <c r="I28" s="7"/>
      <c r="J28" s="7"/>
      <c r="K28" s="7"/>
      <c r="L28" s="6"/>
      <c r="M28" s="10"/>
      <c r="N28" s="10" t="s">
        <v>530</v>
      </c>
      <c r="O28" s="6"/>
      <c r="P28" s="6"/>
      <c r="Q28" s="6"/>
      <c r="R28" s="10"/>
      <c r="S28" s="6"/>
      <c r="T28" s="10"/>
      <c r="U28" s="6"/>
    </row>
    <row r="29" ht="25" customHeight="1" spans="1:21">
      <c r="A29" s="6"/>
      <c r="B29" s="6"/>
      <c r="C29" s="7"/>
      <c r="D29" s="7"/>
      <c r="E29" s="7"/>
      <c r="F29" s="7"/>
      <c r="G29" s="9"/>
      <c r="H29" s="9"/>
      <c r="I29" s="7"/>
      <c r="J29" s="7"/>
      <c r="K29" s="7"/>
      <c r="L29" s="6"/>
      <c r="M29" s="10"/>
      <c r="N29" s="10" t="s">
        <v>531</v>
      </c>
      <c r="O29" s="6"/>
      <c r="P29" s="6"/>
      <c r="Q29" s="6"/>
      <c r="R29" s="10"/>
      <c r="S29" s="6"/>
      <c r="T29" s="10"/>
      <c r="U29" s="6"/>
    </row>
    <row r="30" ht="39" customHeight="1" spans="1:21">
      <c r="A30" s="6"/>
      <c r="B30" s="6"/>
      <c r="C30" s="7"/>
      <c r="D30" s="7"/>
      <c r="E30" s="7"/>
      <c r="F30" s="7"/>
      <c r="G30" s="12"/>
      <c r="H30" s="12"/>
      <c r="I30" s="7"/>
      <c r="J30" s="7"/>
      <c r="K30" s="7"/>
      <c r="L30" s="6"/>
      <c r="M30" s="10" t="s">
        <v>532</v>
      </c>
      <c r="N30" s="10" t="s">
        <v>533</v>
      </c>
      <c r="O30" s="6" t="s">
        <v>788</v>
      </c>
      <c r="P30" s="10" t="s">
        <v>538</v>
      </c>
      <c r="Q30" s="10">
        <v>95</v>
      </c>
      <c r="R30" s="10" t="s">
        <v>517</v>
      </c>
      <c r="S30" s="6" t="s">
        <v>789</v>
      </c>
      <c r="T30" s="10" t="s">
        <v>676</v>
      </c>
      <c r="U30" s="6"/>
    </row>
    <row r="31" ht="14.3" customHeight="1" spans="1:10">
      <c r="A31" s="13" t="s">
        <v>317</v>
      </c>
      <c r="B31" s="13"/>
      <c r="C31" s="13"/>
      <c r="D31" s="13"/>
      <c r="E31" s="13"/>
      <c r="F31" s="13"/>
      <c r="G31" s="13"/>
      <c r="H31" s="13"/>
      <c r="I31" s="13"/>
      <c r="J31" s="13"/>
    </row>
  </sheetData>
  <mergeCells count="31">
    <mergeCell ref="A2:U2"/>
    <mergeCell ref="A3:U3"/>
    <mergeCell ref="S4:U4"/>
    <mergeCell ref="C5:K5"/>
    <mergeCell ref="D6:I6"/>
    <mergeCell ref="J6:K6"/>
    <mergeCell ref="A31:J31"/>
    <mergeCell ref="A5:A7"/>
    <mergeCell ref="A8:A30"/>
    <mergeCell ref="B5:B7"/>
    <mergeCell ref="B8:B30"/>
    <mergeCell ref="C6:C7"/>
    <mergeCell ref="C8:C30"/>
    <mergeCell ref="D8:D30"/>
    <mergeCell ref="E8:E30"/>
    <mergeCell ref="F8:F30"/>
    <mergeCell ref="G8:G30"/>
    <mergeCell ref="H8:H30"/>
    <mergeCell ref="I8:I30"/>
    <mergeCell ref="J8:J30"/>
    <mergeCell ref="K8:K30"/>
    <mergeCell ref="L5:L7"/>
    <mergeCell ref="L8:L30"/>
    <mergeCell ref="M8:M11"/>
    <mergeCell ref="M12:M24"/>
    <mergeCell ref="M25:M29"/>
    <mergeCell ref="N8:N9"/>
    <mergeCell ref="N12:N18"/>
    <mergeCell ref="N19:N23"/>
    <mergeCell ref="N26:N27"/>
    <mergeCell ref="M5:U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9"/>
  <sheetViews>
    <sheetView zoomScale="140" zoomScaleNormal="140" topLeftCell="C1" workbookViewId="0">
      <selection activeCell="C5" sqref="C5:H41"/>
    </sheetView>
  </sheetViews>
  <sheetFormatPr defaultColWidth="10" defaultRowHeight="13.5" outlineLevelCol="7"/>
  <cols>
    <col min="1" max="1" width="29.45" customWidth="1"/>
    <col min="2" max="2" width="10.175" customWidth="1"/>
    <col min="3" max="3" width="19.1083333333333" customWidth="1"/>
    <col min="4" max="4" width="6.7" customWidth="1"/>
    <col min="5" max="5" width="22.1416666666667" customWidth="1"/>
    <col min="6" max="6" width="8.125" customWidth="1"/>
    <col min="7" max="7" width="19.375" customWidth="1"/>
    <col min="8" max="8" width="8.65833333333333" customWidth="1"/>
  </cols>
  <sheetData>
    <row r="1" ht="11.3" customHeight="1" spans="1:8">
      <c r="A1" s="2"/>
      <c r="H1" s="48" t="s">
        <v>30</v>
      </c>
    </row>
    <row r="2" ht="21.1" customHeight="1" spans="1:8">
      <c r="A2" s="112" t="s">
        <v>7</v>
      </c>
      <c r="B2" s="112"/>
      <c r="C2" s="112"/>
      <c r="D2" s="112"/>
      <c r="E2" s="112"/>
      <c r="F2" s="112"/>
      <c r="G2" s="112"/>
      <c r="H2" s="112"/>
    </row>
    <row r="3" ht="15.05" customHeight="1" spans="1:8">
      <c r="A3" s="26" t="s">
        <v>31</v>
      </c>
      <c r="B3" s="26"/>
      <c r="C3" s="26"/>
      <c r="D3" s="26"/>
      <c r="E3" s="26"/>
      <c r="F3" s="26"/>
      <c r="G3" s="18" t="s">
        <v>32</v>
      </c>
      <c r="H3" s="18"/>
    </row>
    <row r="4" ht="15.65" customHeight="1" spans="1:8">
      <c r="A4" s="5" t="s">
        <v>33</v>
      </c>
      <c r="B4" s="5"/>
      <c r="C4" s="5" t="s">
        <v>34</v>
      </c>
      <c r="D4" s="5"/>
      <c r="E4" s="5"/>
      <c r="F4" s="5"/>
      <c r="G4" s="5"/>
      <c r="H4" s="5"/>
    </row>
    <row r="5" ht="19.55" customHeight="1" spans="1:8">
      <c r="A5" s="5" t="s">
        <v>35</v>
      </c>
      <c r="B5" s="5" t="s">
        <v>36</v>
      </c>
      <c r="C5" s="5" t="s">
        <v>37</v>
      </c>
      <c r="D5" s="5" t="s">
        <v>36</v>
      </c>
      <c r="E5" s="5" t="s">
        <v>38</v>
      </c>
      <c r="F5" s="5" t="s">
        <v>36</v>
      </c>
      <c r="G5" s="5" t="s">
        <v>39</v>
      </c>
      <c r="H5" s="5" t="s">
        <v>36</v>
      </c>
    </row>
    <row r="6" ht="14.2" customHeight="1" spans="1:8">
      <c r="A6" s="94" t="s">
        <v>40</v>
      </c>
      <c r="B6" s="113">
        <f>B7+B8</f>
        <v>854.88</v>
      </c>
      <c r="C6" s="114" t="s">
        <v>41</v>
      </c>
      <c r="D6" s="115"/>
      <c r="E6" s="94" t="s">
        <v>42</v>
      </c>
      <c r="F6" s="116">
        <f>SUM(F7:F9)</f>
        <v>768.61</v>
      </c>
      <c r="G6" s="114" t="s">
        <v>43</v>
      </c>
      <c r="H6" s="113">
        <v>655.96</v>
      </c>
    </row>
    <row r="7" ht="14.2" customHeight="1" spans="1:8">
      <c r="A7" s="114" t="s">
        <v>44</v>
      </c>
      <c r="B7" s="113">
        <v>854.88</v>
      </c>
      <c r="C7" s="114" t="s">
        <v>45</v>
      </c>
      <c r="D7" s="115"/>
      <c r="E7" s="114" t="s">
        <v>46</v>
      </c>
      <c r="F7" s="113">
        <v>655.96</v>
      </c>
      <c r="G7" s="114" t="s">
        <v>47</v>
      </c>
      <c r="H7" s="113">
        <f>109.86+221.02</f>
        <v>330.88</v>
      </c>
    </row>
    <row r="8" ht="14.2" customHeight="1" spans="1:8">
      <c r="A8" s="94" t="s">
        <v>48</v>
      </c>
      <c r="B8" s="113"/>
      <c r="C8" s="114" t="s">
        <v>49</v>
      </c>
      <c r="D8" s="115"/>
      <c r="E8" s="114" t="s">
        <v>50</v>
      </c>
      <c r="F8" s="113">
        <v>109.86</v>
      </c>
      <c r="G8" s="114" t="s">
        <v>51</v>
      </c>
      <c r="H8" s="113"/>
    </row>
    <row r="9" ht="14.2" customHeight="1" spans="1:8">
      <c r="A9" s="114" t="s">
        <v>52</v>
      </c>
      <c r="B9" s="113"/>
      <c r="C9" s="114" t="s">
        <v>53</v>
      </c>
      <c r="D9" s="115">
        <v>833.09</v>
      </c>
      <c r="E9" s="114" t="s">
        <v>54</v>
      </c>
      <c r="F9" s="113">
        <v>2.79</v>
      </c>
      <c r="G9" s="114" t="s">
        <v>55</v>
      </c>
      <c r="H9" s="113"/>
    </row>
    <row r="10" ht="14.2" customHeight="1" spans="1:8">
      <c r="A10" s="114" t="s">
        <v>56</v>
      </c>
      <c r="B10" s="113"/>
      <c r="C10" s="114" t="s">
        <v>57</v>
      </c>
      <c r="D10" s="115"/>
      <c r="E10" s="94" t="s">
        <v>58</v>
      </c>
      <c r="F10" s="116">
        <f>SUM(F11:F21)</f>
        <v>221.02</v>
      </c>
      <c r="G10" s="114" t="s">
        <v>59</v>
      </c>
      <c r="H10" s="113"/>
    </row>
    <row r="11" ht="14.2" customHeight="1" spans="1:8">
      <c r="A11" s="114" t="s">
        <v>60</v>
      </c>
      <c r="B11" s="113"/>
      <c r="C11" s="114" t="s">
        <v>61</v>
      </c>
      <c r="D11" s="115"/>
      <c r="E11" s="114" t="s">
        <v>62</v>
      </c>
      <c r="F11" s="113"/>
      <c r="G11" s="114" t="s">
        <v>63</v>
      </c>
      <c r="H11" s="113"/>
    </row>
    <row r="12" ht="14.2" customHeight="1" spans="1:8">
      <c r="A12" s="114" t="s">
        <v>64</v>
      </c>
      <c r="B12" s="113"/>
      <c r="C12" s="114" t="s">
        <v>65</v>
      </c>
      <c r="D12" s="115"/>
      <c r="E12" s="114" t="s">
        <v>66</v>
      </c>
      <c r="F12" s="113">
        <f>4.52+216.5</f>
        <v>221.02</v>
      </c>
      <c r="G12" s="114" t="s">
        <v>67</v>
      </c>
      <c r="H12" s="113"/>
    </row>
    <row r="13" ht="14.2" customHeight="1" spans="1:8">
      <c r="A13" s="114" t="s">
        <v>68</v>
      </c>
      <c r="B13" s="113"/>
      <c r="C13" s="114" t="s">
        <v>69</v>
      </c>
      <c r="D13" s="115">
        <v>72.85</v>
      </c>
      <c r="E13" s="114" t="s">
        <v>70</v>
      </c>
      <c r="F13" s="113"/>
      <c r="G13" s="114" t="s">
        <v>71</v>
      </c>
      <c r="H13" s="113"/>
    </row>
    <row r="14" ht="14.2" customHeight="1" spans="1:8">
      <c r="A14" s="114" t="s">
        <v>72</v>
      </c>
      <c r="B14" s="113"/>
      <c r="C14" s="114" t="s">
        <v>73</v>
      </c>
      <c r="D14" s="115"/>
      <c r="E14" s="114" t="s">
        <v>74</v>
      </c>
      <c r="F14" s="113"/>
      <c r="G14" s="114" t="s">
        <v>75</v>
      </c>
      <c r="H14" s="113">
        <v>2.79</v>
      </c>
    </row>
    <row r="15" ht="14.2" customHeight="1" spans="1:8">
      <c r="A15" s="114" t="s">
        <v>76</v>
      </c>
      <c r="B15" s="113"/>
      <c r="C15" s="114" t="s">
        <v>77</v>
      </c>
      <c r="D15" s="115">
        <v>31.42</v>
      </c>
      <c r="E15" s="114" t="s">
        <v>78</v>
      </c>
      <c r="F15" s="113"/>
      <c r="G15" s="114" t="s">
        <v>79</v>
      </c>
      <c r="H15" s="113"/>
    </row>
    <row r="16" ht="14.2" customHeight="1" spans="1:8">
      <c r="A16" s="114" t="s">
        <v>80</v>
      </c>
      <c r="B16" s="113"/>
      <c r="C16" s="114" t="s">
        <v>81</v>
      </c>
      <c r="D16" s="115"/>
      <c r="E16" s="114" t="s">
        <v>82</v>
      </c>
      <c r="F16" s="113"/>
      <c r="G16" s="114" t="s">
        <v>83</v>
      </c>
      <c r="H16" s="113"/>
    </row>
    <row r="17" ht="14.2" customHeight="1" spans="1:8">
      <c r="A17" s="114" t="s">
        <v>84</v>
      </c>
      <c r="B17" s="113"/>
      <c r="C17" s="114" t="s">
        <v>85</v>
      </c>
      <c r="D17" s="115"/>
      <c r="E17" s="114" t="s">
        <v>86</v>
      </c>
      <c r="F17" s="113"/>
      <c r="G17" s="114" t="s">
        <v>87</v>
      </c>
      <c r="H17" s="113"/>
    </row>
    <row r="18" ht="14.2" customHeight="1" spans="1:8">
      <c r="A18" s="114" t="s">
        <v>88</v>
      </c>
      <c r="B18" s="113"/>
      <c r="C18" s="114" t="s">
        <v>89</v>
      </c>
      <c r="D18" s="115"/>
      <c r="E18" s="114" t="s">
        <v>90</v>
      </c>
      <c r="F18" s="113"/>
      <c r="G18" s="114" t="s">
        <v>91</v>
      </c>
      <c r="H18" s="113"/>
    </row>
    <row r="19" ht="14.2" customHeight="1" spans="1:8">
      <c r="A19" s="114" t="s">
        <v>92</v>
      </c>
      <c r="B19" s="113"/>
      <c r="C19" s="114" t="s">
        <v>93</v>
      </c>
      <c r="D19" s="115"/>
      <c r="E19" s="114" t="s">
        <v>94</v>
      </c>
      <c r="F19" s="113"/>
      <c r="G19" s="114" t="s">
        <v>95</v>
      </c>
      <c r="H19" s="113"/>
    </row>
    <row r="20" ht="14.2" customHeight="1" spans="1:8">
      <c r="A20" s="94" t="s">
        <v>96</v>
      </c>
      <c r="B20" s="116"/>
      <c r="C20" s="114" t="s">
        <v>97</v>
      </c>
      <c r="D20" s="115"/>
      <c r="E20" s="114" t="s">
        <v>98</v>
      </c>
      <c r="F20" s="113"/>
      <c r="G20" s="114"/>
      <c r="H20" s="113"/>
    </row>
    <row r="21" ht="14.2" customHeight="1" spans="1:8">
      <c r="A21" s="94" t="s">
        <v>99</v>
      </c>
      <c r="B21" s="116"/>
      <c r="C21" s="114" t="s">
        <v>100</v>
      </c>
      <c r="D21" s="115"/>
      <c r="E21" s="94" t="s">
        <v>101</v>
      </c>
      <c r="F21" s="116"/>
      <c r="G21" s="114"/>
      <c r="H21" s="113"/>
    </row>
    <row r="22" ht="14.2" customHeight="1" spans="1:8">
      <c r="A22" s="94" t="s">
        <v>102</v>
      </c>
      <c r="B22" s="116"/>
      <c r="C22" s="114" t="s">
        <v>103</v>
      </c>
      <c r="D22" s="115"/>
      <c r="E22" s="114"/>
      <c r="F22" s="114"/>
      <c r="G22" s="114"/>
      <c r="H22" s="113"/>
    </row>
    <row r="23" ht="14.2" customHeight="1" spans="1:8">
      <c r="A23" s="94" t="s">
        <v>104</v>
      </c>
      <c r="B23" s="116"/>
      <c r="C23" s="114" t="s">
        <v>105</v>
      </c>
      <c r="D23" s="115"/>
      <c r="E23" s="114"/>
      <c r="F23" s="114"/>
      <c r="G23" s="114"/>
      <c r="H23" s="113"/>
    </row>
    <row r="24" ht="14.2" customHeight="1" spans="1:8">
      <c r="A24" s="94" t="s">
        <v>106</v>
      </c>
      <c r="B24" s="116">
        <f>SUM(B25:B27)</f>
        <v>128</v>
      </c>
      <c r="C24" s="114" t="s">
        <v>107</v>
      </c>
      <c r="D24" s="115"/>
      <c r="E24" s="114"/>
      <c r="F24" s="114"/>
      <c r="G24" s="114"/>
      <c r="H24" s="113"/>
    </row>
    <row r="25" ht="14.2" customHeight="1" spans="1:8">
      <c r="A25" s="114" t="s">
        <v>108</v>
      </c>
      <c r="B25" s="113">
        <v>128</v>
      </c>
      <c r="C25" s="114" t="s">
        <v>109</v>
      </c>
      <c r="D25" s="115">
        <v>52.27</v>
      </c>
      <c r="E25" s="114"/>
      <c r="F25" s="114"/>
      <c r="G25" s="114"/>
      <c r="H25" s="113"/>
    </row>
    <row r="26" ht="14.2" customHeight="1" spans="1:8">
      <c r="A26" s="114" t="s">
        <v>110</v>
      </c>
      <c r="B26" s="113"/>
      <c r="C26" s="114" t="s">
        <v>111</v>
      </c>
      <c r="D26" s="115"/>
      <c r="E26" s="114"/>
      <c r="F26" s="114"/>
      <c r="G26" s="114"/>
      <c r="H26" s="113"/>
    </row>
    <row r="27" ht="14.2" customHeight="1" spans="1:8">
      <c r="A27" s="114" t="s">
        <v>112</v>
      </c>
      <c r="B27" s="113"/>
      <c r="C27" s="114" t="s">
        <v>113</v>
      </c>
      <c r="D27" s="115"/>
      <c r="E27" s="114"/>
      <c r="F27" s="114"/>
      <c r="G27" s="114"/>
      <c r="H27" s="113"/>
    </row>
    <row r="28" ht="14.2" customHeight="1" spans="1:8">
      <c r="A28" s="94" t="s">
        <v>114</v>
      </c>
      <c r="B28" s="116">
        <v>6.75</v>
      </c>
      <c r="C28" s="114" t="s">
        <v>115</v>
      </c>
      <c r="D28" s="115"/>
      <c r="E28" s="114"/>
      <c r="F28" s="114"/>
      <c r="G28" s="114"/>
      <c r="H28" s="113"/>
    </row>
    <row r="29" ht="14.2" customHeight="1" spans="1:8">
      <c r="A29" s="94" t="s">
        <v>116</v>
      </c>
      <c r="B29" s="116"/>
      <c r="C29" s="114" t="s">
        <v>117</v>
      </c>
      <c r="D29" s="115"/>
      <c r="E29" s="114"/>
      <c r="F29" s="114"/>
      <c r="G29" s="114"/>
      <c r="H29" s="113"/>
    </row>
    <row r="30" ht="14.2" customHeight="1" spans="1:8">
      <c r="A30" s="94" t="s">
        <v>118</v>
      </c>
      <c r="B30" s="116"/>
      <c r="C30" s="114" t="s">
        <v>119</v>
      </c>
      <c r="D30" s="115"/>
      <c r="E30" s="114"/>
      <c r="F30" s="114"/>
      <c r="G30" s="114"/>
      <c r="H30" s="113"/>
    </row>
    <row r="31" ht="14.2" customHeight="1" spans="1:8">
      <c r="A31" s="94" t="s">
        <v>120</v>
      </c>
      <c r="B31" s="116"/>
      <c r="C31" s="114" t="s">
        <v>121</v>
      </c>
      <c r="D31" s="115"/>
      <c r="E31" s="114"/>
      <c r="F31" s="114"/>
      <c r="G31" s="114"/>
      <c r="H31" s="113"/>
    </row>
    <row r="32" ht="14.2" customHeight="1" spans="1:8">
      <c r="A32" s="94" t="s">
        <v>122</v>
      </c>
      <c r="B32" s="116"/>
      <c r="C32" s="114" t="s">
        <v>123</v>
      </c>
      <c r="D32" s="115"/>
      <c r="E32" s="114"/>
      <c r="F32" s="114"/>
      <c r="G32" s="114"/>
      <c r="H32" s="113"/>
    </row>
    <row r="33" ht="14.2" customHeight="1" spans="1:8">
      <c r="A33" s="94" t="s">
        <v>124</v>
      </c>
      <c r="B33" s="116"/>
      <c r="C33" s="114" t="s">
        <v>125</v>
      </c>
      <c r="D33" s="115"/>
      <c r="E33" s="114"/>
      <c r="F33" s="114"/>
      <c r="G33" s="114"/>
      <c r="H33" s="113"/>
    </row>
    <row r="34" ht="14.2" customHeight="1" spans="1:8">
      <c r="A34" s="114"/>
      <c r="B34" s="114"/>
      <c r="C34" s="114" t="s">
        <v>126</v>
      </c>
      <c r="D34" s="115"/>
      <c r="E34" s="114"/>
      <c r="F34" s="114"/>
      <c r="G34" s="114"/>
      <c r="H34" s="114"/>
    </row>
    <row r="35" ht="14.2" customHeight="1" spans="1:8">
      <c r="A35" s="114"/>
      <c r="B35" s="114"/>
      <c r="C35" s="114" t="s">
        <v>127</v>
      </c>
      <c r="D35" s="115"/>
      <c r="E35" s="114"/>
      <c r="F35" s="114"/>
      <c r="G35" s="114"/>
      <c r="H35" s="114"/>
    </row>
    <row r="36" ht="14.2" customHeight="1" spans="1:8">
      <c r="A36" s="94" t="s">
        <v>128</v>
      </c>
      <c r="B36" s="116">
        <f>B6+B20+B21+B22+B23+B24+B29+B30+B31+B32+B33+B28</f>
        <v>989.63</v>
      </c>
      <c r="C36" s="94" t="s">
        <v>129</v>
      </c>
      <c r="D36" s="116">
        <f>SUM(D6:D35)</f>
        <v>989.63</v>
      </c>
      <c r="E36" s="94" t="s">
        <v>129</v>
      </c>
      <c r="F36" s="116">
        <f>F6+F10</f>
        <v>989.63</v>
      </c>
      <c r="G36" s="94" t="s">
        <v>129</v>
      </c>
      <c r="H36" s="116">
        <f>SUM(H6:H19)</f>
        <v>989.63</v>
      </c>
    </row>
    <row r="37" ht="14.2" customHeight="1" spans="1:8">
      <c r="A37" s="94" t="s">
        <v>130</v>
      </c>
      <c r="B37" s="116"/>
      <c r="C37" s="94" t="s">
        <v>131</v>
      </c>
      <c r="D37" s="116"/>
      <c r="E37" s="94" t="s">
        <v>131</v>
      </c>
      <c r="F37" s="116"/>
      <c r="G37" s="94" t="s">
        <v>131</v>
      </c>
      <c r="H37" s="116"/>
    </row>
    <row r="38" ht="14.2" customHeight="1" spans="1:8">
      <c r="A38" s="114"/>
      <c r="B38" s="113"/>
      <c r="C38" s="114"/>
      <c r="D38" s="113"/>
      <c r="E38" s="94"/>
      <c r="F38" s="116"/>
      <c r="G38" s="94"/>
      <c r="H38" s="116"/>
    </row>
    <row r="39" ht="14.2" customHeight="1" spans="1:8">
      <c r="A39" s="94" t="s">
        <v>132</v>
      </c>
      <c r="B39" s="116">
        <f>B36</f>
        <v>989.63</v>
      </c>
      <c r="C39" s="94" t="s">
        <v>133</v>
      </c>
      <c r="D39" s="116">
        <f>D36</f>
        <v>989.63</v>
      </c>
      <c r="E39" s="94" t="s">
        <v>133</v>
      </c>
      <c r="F39" s="116">
        <f>F36</f>
        <v>989.63</v>
      </c>
      <c r="G39" s="94" t="s">
        <v>133</v>
      </c>
      <c r="H39" s="116">
        <f>H36</f>
        <v>989.63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11"/>
  <sheetViews>
    <sheetView zoomScale="130" zoomScaleNormal="130" workbookViewId="0">
      <selection activeCell="Q18" sqref="Q18"/>
    </sheetView>
  </sheetViews>
  <sheetFormatPr defaultColWidth="10" defaultRowHeight="13.5"/>
  <cols>
    <col min="1" max="1" width="5.83333333333333" customWidth="1"/>
    <col min="2" max="2" width="13.8416666666667" customWidth="1"/>
    <col min="3" max="3" width="8.275" customWidth="1"/>
    <col min="4" max="13" width="7.69166666666667" customWidth="1"/>
    <col min="14" max="14" width="5.675" customWidth="1"/>
    <col min="15" max="15" width="6.35" customWidth="1"/>
    <col min="16" max="26" width="7.69166666666667" customWidth="1"/>
  </cols>
  <sheetData>
    <row r="1" ht="14.3" customHeight="1" spans="1:26">
      <c r="A1" s="2"/>
      <c r="Y1" s="48" t="s">
        <v>134</v>
      </c>
      <c r="Z1" s="48"/>
    </row>
    <row r="2" ht="29.35" customHeight="1" spans="1:26">
      <c r="A2" s="41" t="s">
        <v>8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</row>
    <row r="3" ht="19.55" customHeight="1" spans="1:26">
      <c r="A3" s="26" t="s">
        <v>31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18" t="s">
        <v>32</v>
      </c>
      <c r="Z3" s="18"/>
    </row>
    <row r="4" ht="19.55" customHeight="1" spans="1:29">
      <c r="A4" s="5" t="s">
        <v>135</v>
      </c>
      <c r="B4" s="5" t="s">
        <v>136</v>
      </c>
      <c r="C4" s="5" t="s">
        <v>137</v>
      </c>
      <c r="D4" s="5" t="s">
        <v>138</v>
      </c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 t="s">
        <v>130</v>
      </c>
      <c r="U4" s="5"/>
      <c r="V4" s="5"/>
      <c r="W4" s="5"/>
      <c r="X4" s="5"/>
      <c r="Y4" s="5"/>
      <c r="Z4" s="5"/>
      <c r="AA4" s="38"/>
      <c r="AB4" s="38"/>
      <c r="AC4" s="38"/>
    </row>
    <row r="5" ht="19.55" customHeight="1" spans="1:29">
      <c r="A5" s="5"/>
      <c r="B5" s="5"/>
      <c r="C5" s="5"/>
      <c r="D5" s="5" t="s">
        <v>139</v>
      </c>
      <c r="E5" s="5" t="s">
        <v>140</v>
      </c>
      <c r="F5" s="5" t="s">
        <v>141</v>
      </c>
      <c r="G5" s="5" t="s">
        <v>142</v>
      </c>
      <c r="H5" s="5" t="s">
        <v>143</v>
      </c>
      <c r="I5" s="5" t="s">
        <v>144</v>
      </c>
      <c r="J5" s="5" t="s">
        <v>145</v>
      </c>
      <c r="K5" s="5"/>
      <c r="L5" s="5"/>
      <c r="M5" s="5"/>
      <c r="N5" s="110" t="s">
        <v>146</v>
      </c>
      <c r="O5" s="5" t="s">
        <v>147</v>
      </c>
      <c r="P5" s="5" t="s">
        <v>148</v>
      </c>
      <c r="Q5" s="5" t="s">
        <v>149</v>
      </c>
      <c r="R5" s="5" t="s">
        <v>150</v>
      </c>
      <c r="S5" s="5" t="s">
        <v>151</v>
      </c>
      <c r="T5" s="5" t="s">
        <v>139</v>
      </c>
      <c r="U5" s="5" t="s">
        <v>140</v>
      </c>
      <c r="V5" s="5" t="s">
        <v>141</v>
      </c>
      <c r="W5" s="5" t="s">
        <v>142</v>
      </c>
      <c r="X5" s="5" t="s">
        <v>143</v>
      </c>
      <c r="Y5" s="5" t="s">
        <v>144</v>
      </c>
      <c r="Z5" s="5" t="s">
        <v>152</v>
      </c>
      <c r="AA5" s="38"/>
      <c r="AB5" s="38"/>
      <c r="AC5" s="38"/>
    </row>
    <row r="6" ht="39" customHeight="1" spans="1:29">
      <c r="A6" s="5"/>
      <c r="B6" s="5"/>
      <c r="C6" s="5"/>
      <c r="D6" s="5"/>
      <c r="E6" s="5"/>
      <c r="F6" s="5"/>
      <c r="G6" s="5"/>
      <c r="H6" s="5"/>
      <c r="I6" s="5"/>
      <c r="J6" s="5" t="s">
        <v>153</v>
      </c>
      <c r="K6" s="5" t="s">
        <v>154</v>
      </c>
      <c r="L6" s="5" t="s">
        <v>155</v>
      </c>
      <c r="M6" s="5" t="s">
        <v>143</v>
      </c>
      <c r="N6" s="111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38"/>
      <c r="AB6" s="38"/>
      <c r="AC6" s="38"/>
    </row>
    <row r="7" ht="19.9" customHeight="1" spans="1:29">
      <c r="A7" s="29"/>
      <c r="B7" s="29" t="s">
        <v>137</v>
      </c>
      <c r="C7" s="57">
        <f>C8</f>
        <v>989.63</v>
      </c>
      <c r="D7" s="57">
        <f>D8</f>
        <v>989.63</v>
      </c>
      <c r="E7" s="57">
        <f>E8</f>
        <v>854.88</v>
      </c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38"/>
      <c r="AB7" s="38"/>
      <c r="AC7" s="38"/>
    </row>
    <row r="8" ht="19.9" customHeight="1" spans="1:29">
      <c r="A8" s="27" t="s">
        <v>156</v>
      </c>
      <c r="B8" s="27" t="s">
        <v>157</v>
      </c>
      <c r="C8" s="57">
        <f>C9</f>
        <v>989.63</v>
      </c>
      <c r="D8" s="57">
        <f>D9</f>
        <v>989.63</v>
      </c>
      <c r="E8" s="57">
        <f>E9</f>
        <v>854.88</v>
      </c>
      <c r="F8" s="57"/>
      <c r="G8" s="57"/>
      <c r="H8" s="57"/>
      <c r="I8" s="57"/>
      <c r="J8" s="57">
        <f>J9</f>
        <v>128</v>
      </c>
      <c r="K8" s="57"/>
      <c r="L8" s="57"/>
      <c r="M8" s="57"/>
      <c r="N8" s="57">
        <f>N9</f>
        <v>6.75</v>
      </c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38"/>
      <c r="AB8" s="38"/>
      <c r="AC8" s="38"/>
    </row>
    <row r="9" ht="19.9" customHeight="1" spans="1:29">
      <c r="A9" s="109" t="s">
        <v>158</v>
      </c>
      <c r="B9" s="109" t="s">
        <v>159</v>
      </c>
      <c r="C9" s="52">
        <f>D9</f>
        <v>989.63</v>
      </c>
      <c r="D9" s="52">
        <f>SUM(E9:S9)</f>
        <v>989.63</v>
      </c>
      <c r="E9" s="7">
        <v>854.88</v>
      </c>
      <c r="F9" s="7"/>
      <c r="G9" s="7"/>
      <c r="H9" s="7"/>
      <c r="I9" s="7"/>
      <c r="J9" s="7">
        <v>128</v>
      </c>
      <c r="K9" s="7"/>
      <c r="L9" s="7"/>
      <c r="M9" s="7"/>
      <c r="N9" s="7">
        <v>6.75</v>
      </c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38"/>
      <c r="AB9" s="38"/>
      <c r="AC9" s="38"/>
    </row>
    <row r="10" ht="14.3" customHeight="1"/>
    <row r="11" ht="14.3" customHeight="1" spans="7:7">
      <c r="G11" s="2"/>
    </row>
  </sheetData>
  <mergeCells count="29">
    <mergeCell ref="Y1:Z1"/>
    <mergeCell ref="A2:Z2"/>
    <mergeCell ref="A3:X3"/>
    <mergeCell ref="Y3:Z3"/>
    <mergeCell ref="D4:S4"/>
    <mergeCell ref="T4:Z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2"/>
  <sheetViews>
    <sheetView zoomScale="120" zoomScaleNormal="120" workbookViewId="0">
      <pane ySplit="6" topLeftCell="A7" activePane="bottomLeft" state="frozen"/>
      <selection/>
      <selection pane="bottomLeft" activeCell="E16" sqref="E16"/>
    </sheetView>
  </sheetViews>
  <sheetFormatPr defaultColWidth="10" defaultRowHeight="13.5"/>
  <cols>
    <col min="1" max="1" width="4.61666666666667" customWidth="1"/>
    <col min="2" max="2" width="4.88333333333333" customWidth="1"/>
    <col min="3" max="3" width="5.01666666666667" customWidth="1"/>
    <col min="4" max="4" width="16.0083333333333" customWidth="1"/>
    <col min="5" max="5" width="29.475" customWidth="1"/>
    <col min="6" max="6" width="12.6" customWidth="1"/>
    <col min="7" max="7" width="11.875" customWidth="1"/>
    <col min="8" max="8" width="13.1166666666667" customWidth="1"/>
    <col min="9" max="9" width="13.5416666666667" customWidth="1"/>
    <col min="10" max="10" width="12.9166666666667" customWidth="1"/>
    <col min="11" max="11" width="15.1" customWidth="1"/>
  </cols>
  <sheetData>
    <row r="1" ht="14.3" customHeight="1" spans="1:11">
      <c r="A1" s="2"/>
      <c r="D1" s="24"/>
      <c r="K1" s="48" t="s">
        <v>160</v>
      </c>
    </row>
    <row r="2" ht="27.85" customHeight="1" spans="1:11">
      <c r="A2" s="41" t="s">
        <v>9</v>
      </c>
      <c r="B2" s="41"/>
      <c r="C2" s="41"/>
      <c r="D2" s="41"/>
      <c r="E2" s="41"/>
      <c r="F2" s="41"/>
      <c r="G2" s="41"/>
      <c r="H2" s="41"/>
      <c r="I2" s="41"/>
      <c r="J2" s="41"/>
      <c r="K2" s="41"/>
    </row>
    <row r="3" ht="21.85" customHeight="1" spans="1:11">
      <c r="A3" s="105" t="s">
        <v>31</v>
      </c>
      <c r="B3" s="105"/>
      <c r="C3" s="105"/>
      <c r="D3" s="105"/>
      <c r="E3" s="105"/>
      <c r="F3" s="105"/>
      <c r="G3" s="105"/>
      <c r="H3" s="105"/>
      <c r="I3" s="105"/>
      <c r="J3" s="105"/>
      <c r="K3" s="18" t="s">
        <v>32</v>
      </c>
    </row>
    <row r="4" ht="24.1" customHeight="1" spans="1:11">
      <c r="A4" s="5" t="s">
        <v>161</v>
      </c>
      <c r="B4" s="5"/>
      <c r="C4" s="5"/>
      <c r="D4" s="5" t="s">
        <v>162</v>
      </c>
      <c r="E4" s="5" t="s">
        <v>163</v>
      </c>
      <c r="F4" s="5" t="s">
        <v>137</v>
      </c>
      <c r="G4" s="5" t="s">
        <v>164</v>
      </c>
      <c r="H4" s="5" t="s">
        <v>165</v>
      </c>
      <c r="I4" s="5" t="s">
        <v>166</v>
      </c>
      <c r="J4" s="5" t="s">
        <v>167</v>
      </c>
      <c r="K4" s="5" t="s">
        <v>168</v>
      </c>
    </row>
    <row r="5" ht="22.6" customHeight="1" spans="1:11">
      <c r="A5" s="5" t="s">
        <v>169</v>
      </c>
      <c r="B5" s="5" t="s">
        <v>170</v>
      </c>
      <c r="C5" s="5" t="s">
        <v>171</v>
      </c>
      <c r="D5" s="5"/>
      <c r="E5" s="5"/>
      <c r="F5" s="5"/>
      <c r="G5" s="5"/>
      <c r="H5" s="5"/>
      <c r="I5" s="5"/>
      <c r="J5" s="5"/>
      <c r="K5" s="5"/>
    </row>
    <row r="6" ht="19.9" customHeight="1" spans="1:11">
      <c r="A6" s="106"/>
      <c r="B6" s="106"/>
      <c r="C6" s="106"/>
      <c r="D6" s="29" t="s">
        <v>137</v>
      </c>
      <c r="E6" s="29"/>
      <c r="F6" s="28">
        <f>F7</f>
        <v>989.63</v>
      </c>
      <c r="G6" s="28">
        <f>G7</f>
        <v>768.61</v>
      </c>
      <c r="H6" s="28">
        <f>H7</f>
        <v>221.02</v>
      </c>
      <c r="I6" s="28"/>
      <c r="J6" s="29"/>
      <c r="K6" s="29"/>
    </row>
    <row r="7" s="58" customFormat="1" ht="19.9" customHeight="1" spans="1:11">
      <c r="A7" s="30"/>
      <c r="B7" s="30"/>
      <c r="C7" s="30"/>
      <c r="D7" s="60" t="s">
        <v>156</v>
      </c>
      <c r="E7" s="60" t="s">
        <v>157</v>
      </c>
      <c r="F7" s="63">
        <f>F8</f>
        <v>989.63</v>
      </c>
      <c r="G7" s="63">
        <f>G8</f>
        <v>768.61</v>
      </c>
      <c r="H7" s="63">
        <f>H8</f>
        <v>221.02</v>
      </c>
      <c r="I7" s="63"/>
      <c r="J7" s="59"/>
      <c r="K7" s="59"/>
    </row>
    <row r="8" s="58" customFormat="1" ht="19.9" customHeight="1" spans="1:11">
      <c r="A8" s="30"/>
      <c r="B8" s="30"/>
      <c r="C8" s="30"/>
      <c r="D8" s="60" t="s">
        <v>158</v>
      </c>
      <c r="E8" s="60" t="s">
        <v>172</v>
      </c>
      <c r="F8" s="63">
        <f>F9+F16+F27+F30</f>
        <v>989.63</v>
      </c>
      <c r="G8" s="63">
        <f>G9+G16+G27+G30</f>
        <v>768.61</v>
      </c>
      <c r="H8" s="63">
        <f>H9+H16+H27+H30</f>
        <v>221.02</v>
      </c>
      <c r="I8" s="63"/>
      <c r="J8" s="59"/>
      <c r="K8" s="59"/>
    </row>
    <row r="9" s="58" customFormat="1" ht="18.05" customHeight="1" spans="1:11">
      <c r="A9" s="20" t="s">
        <v>173</v>
      </c>
      <c r="B9" s="107"/>
      <c r="C9" s="107"/>
      <c r="D9" s="60" t="s">
        <v>174</v>
      </c>
      <c r="E9" s="59" t="s">
        <v>175</v>
      </c>
      <c r="F9" s="63">
        <f>F10</f>
        <v>833.09</v>
      </c>
      <c r="G9" s="63">
        <f>G10</f>
        <v>616.59</v>
      </c>
      <c r="H9" s="63">
        <f>H10</f>
        <v>216.5</v>
      </c>
      <c r="I9" s="63"/>
      <c r="J9" s="59"/>
      <c r="K9" s="59"/>
    </row>
    <row r="10" s="58" customFormat="1" ht="21.85" customHeight="1" spans="1:11">
      <c r="A10" s="20" t="s">
        <v>173</v>
      </c>
      <c r="B10" s="20" t="s">
        <v>176</v>
      </c>
      <c r="C10" s="107"/>
      <c r="D10" s="62" t="s">
        <v>177</v>
      </c>
      <c r="E10" s="30" t="s">
        <v>178</v>
      </c>
      <c r="F10" s="31">
        <f>SUM(F11:F15)</f>
        <v>833.09</v>
      </c>
      <c r="G10" s="31">
        <f>SUM(G11:G15)</f>
        <v>616.59</v>
      </c>
      <c r="H10" s="31">
        <f>SUM(H11:H15)</f>
        <v>216.5</v>
      </c>
      <c r="I10" s="63"/>
      <c r="J10" s="30"/>
      <c r="K10" s="30"/>
    </row>
    <row r="11" s="58" customFormat="1" ht="24.85" customHeight="1" spans="1:11">
      <c r="A11" s="20" t="s">
        <v>173</v>
      </c>
      <c r="B11" s="20" t="s">
        <v>176</v>
      </c>
      <c r="C11" s="20" t="s">
        <v>179</v>
      </c>
      <c r="D11" s="62" t="s">
        <v>180</v>
      </c>
      <c r="E11" s="30" t="s">
        <v>181</v>
      </c>
      <c r="F11" s="31">
        <f>G11+H11</f>
        <v>616.59</v>
      </c>
      <c r="G11" s="31">
        <f>506.73+109.86</f>
        <v>616.59</v>
      </c>
      <c r="H11" s="31"/>
      <c r="I11" s="31"/>
      <c r="J11" s="30"/>
      <c r="K11" s="30"/>
    </row>
    <row r="12" s="58" customFormat="1" ht="24.85" customHeight="1" spans="1:11">
      <c r="A12" s="20">
        <v>204</v>
      </c>
      <c r="B12" s="104" t="s">
        <v>176</v>
      </c>
      <c r="C12" s="104" t="s">
        <v>182</v>
      </c>
      <c r="D12" s="108">
        <v>2040607</v>
      </c>
      <c r="E12" s="108" t="s">
        <v>183</v>
      </c>
      <c r="F12" s="31">
        <f>G12+H12</f>
        <v>63.5</v>
      </c>
      <c r="G12" s="31"/>
      <c r="H12" s="31">
        <v>63.5</v>
      </c>
      <c r="I12" s="31"/>
      <c r="J12" s="30"/>
      <c r="K12" s="30"/>
    </row>
    <row r="13" s="58" customFormat="1" ht="24.85" customHeight="1" spans="1:11">
      <c r="A13" s="20">
        <v>204</v>
      </c>
      <c r="B13" s="104" t="s">
        <v>176</v>
      </c>
      <c r="C13" s="20">
        <v>10</v>
      </c>
      <c r="D13" s="108">
        <v>2040610</v>
      </c>
      <c r="E13" s="108" t="s">
        <v>184</v>
      </c>
      <c r="F13" s="31">
        <f>G13+H13</f>
        <v>62</v>
      </c>
      <c r="G13" s="31"/>
      <c r="H13" s="31">
        <v>62</v>
      </c>
      <c r="I13" s="31"/>
      <c r="J13" s="30"/>
      <c r="K13" s="30"/>
    </row>
    <row r="14" s="58" customFormat="1" ht="24.85" customHeight="1" spans="1:11">
      <c r="A14" s="20">
        <v>204</v>
      </c>
      <c r="B14" s="104" t="s">
        <v>176</v>
      </c>
      <c r="C14" s="20">
        <v>12</v>
      </c>
      <c r="D14" s="108">
        <v>2040612</v>
      </c>
      <c r="E14" s="108" t="s">
        <v>185</v>
      </c>
      <c r="F14" s="31">
        <f>G14+H14</f>
        <v>8</v>
      </c>
      <c r="G14" s="31"/>
      <c r="H14" s="31">
        <v>8</v>
      </c>
      <c r="I14" s="31"/>
      <c r="J14" s="30"/>
      <c r="K14" s="30"/>
    </row>
    <row r="15" s="58" customFormat="1" ht="24.85" customHeight="1" spans="1:11">
      <c r="A15" s="20">
        <v>204</v>
      </c>
      <c r="B15" s="104" t="s">
        <v>176</v>
      </c>
      <c r="C15" s="20">
        <v>99</v>
      </c>
      <c r="D15" s="108">
        <v>2010699</v>
      </c>
      <c r="E15" s="108" t="s">
        <v>186</v>
      </c>
      <c r="F15" s="31">
        <f>G15+H15</f>
        <v>83</v>
      </c>
      <c r="G15" s="31"/>
      <c r="H15" s="31">
        <v>83</v>
      </c>
      <c r="I15" s="31"/>
      <c r="J15" s="30"/>
      <c r="K15" s="30"/>
    </row>
    <row r="16" s="58" customFormat="1" ht="18.05" customHeight="1" spans="1:11">
      <c r="A16" s="20" t="s">
        <v>187</v>
      </c>
      <c r="B16" s="107"/>
      <c r="C16" s="107"/>
      <c r="D16" s="60" t="s">
        <v>188</v>
      </c>
      <c r="E16" s="59" t="s">
        <v>189</v>
      </c>
      <c r="F16" s="63">
        <f>F17+F20+F22+F24</f>
        <v>72.85</v>
      </c>
      <c r="G16" s="63">
        <f>G17+G20+G22+G24</f>
        <v>68.33</v>
      </c>
      <c r="H16" s="63">
        <f>H17+H20+H22+H24</f>
        <v>4.52</v>
      </c>
      <c r="I16" s="63"/>
      <c r="J16" s="59"/>
      <c r="K16" s="59"/>
    </row>
    <row r="17" s="58" customFormat="1" ht="21.85" customHeight="1" spans="1:11">
      <c r="A17" s="20" t="s">
        <v>187</v>
      </c>
      <c r="B17" s="20" t="s">
        <v>190</v>
      </c>
      <c r="C17" s="107"/>
      <c r="D17" s="62" t="s">
        <v>191</v>
      </c>
      <c r="E17" s="30" t="s">
        <v>192</v>
      </c>
      <c r="F17" s="31">
        <f>SUM(F18:F19)</f>
        <v>59.63</v>
      </c>
      <c r="G17" s="31">
        <f>SUM(G18:G19)</f>
        <v>59.63</v>
      </c>
      <c r="H17" s="63"/>
      <c r="I17" s="63"/>
      <c r="J17" s="30"/>
      <c r="K17" s="30"/>
    </row>
    <row r="18" s="58" customFormat="1" ht="24.85" customHeight="1" spans="1:11">
      <c r="A18" s="20" t="s">
        <v>187</v>
      </c>
      <c r="B18" s="20" t="s">
        <v>190</v>
      </c>
      <c r="C18" s="20" t="s">
        <v>190</v>
      </c>
      <c r="D18" s="62" t="s">
        <v>193</v>
      </c>
      <c r="E18" s="30" t="s">
        <v>194</v>
      </c>
      <c r="F18" s="31">
        <f>G18+H18</f>
        <v>59.13</v>
      </c>
      <c r="G18" s="31">
        <v>59.13</v>
      </c>
      <c r="H18" s="31"/>
      <c r="I18" s="31"/>
      <c r="J18" s="30"/>
      <c r="K18" s="30"/>
    </row>
    <row r="19" s="58" customFormat="1" ht="24.85" customHeight="1" spans="1:11">
      <c r="A19" s="20" t="s">
        <v>187</v>
      </c>
      <c r="B19" s="20" t="s">
        <v>190</v>
      </c>
      <c r="C19" s="20" t="s">
        <v>176</v>
      </c>
      <c r="D19" s="62" t="s">
        <v>195</v>
      </c>
      <c r="E19" s="30" t="s">
        <v>196</v>
      </c>
      <c r="F19" s="31">
        <f>G19+H19</f>
        <v>0.5</v>
      </c>
      <c r="G19" s="31">
        <v>0.5</v>
      </c>
      <c r="H19" s="31"/>
      <c r="I19" s="31"/>
      <c r="J19" s="30"/>
      <c r="K19" s="30"/>
    </row>
    <row r="20" s="58" customFormat="1" ht="21.85" customHeight="1" spans="1:11">
      <c r="A20" s="20" t="s">
        <v>187</v>
      </c>
      <c r="B20" s="20" t="s">
        <v>197</v>
      </c>
      <c r="C20" s="107"/>
      <c r="D20" s="62" t="s">
        <v>198</v>
      </c>
      <c r="E20" s="30" t="s">
        <v>199</v>
      </c>
      <c r="F20" s="31">
        <v>2.79</v>
      </c>
      <c r="G20" s="63">
        <v>2.79</v>
      </c>
      <c r="H20" s="63"/>
      <c r="I20" s="63"/>
      <c r="J20" s="30"/>
      <c r="K20" s="30"/>
    </row>
    <row r="21" s="58" customFormat="1" ht="24.85" customHeight="1" spans="1:11">
      <c r="A21" s="20" t="s">
        <v>187</v>
      </c>
      <c r="B21" s="20" t="s">
        <v>197</v>
      </c>
      <c r="C21" s="20" t="s">
        <v>179</v>
      </c>
      <c r="D21" s="62" t="s">
        <v>200</v>
      </c>
      <c r="E21" s="30" t="s">
        <v>201</v>
      </c>
      <c r="F21" s="31">
        <v>2.79</v>
      </c>
      <c r="G21" s="31">
        <v>2.79</v>
      </c>
      <c r="H21" s="31"/>
      <c r="I21" s="31"/>
      <c r="J21" s="30"/>
      <c r="K21" s="30"/>
    </row>
    <row r="22" s="58" customFormat="1" ht="21.85" customHeight="1" spans="1:11">
      <c r="A22" s="20" t="s">
        <v>187</v>
      </c>
      <c r="B22" s="20" t="s">
        <v>202</v>
      </c>
      <c r="C22" s="107"/>
      <c r="D22" s="62" t="s">
        <v>203</v>
      </c>
      <c r="E22" s="30" t="s">
        <v>204</v>
      </c>
      <c r="F22" s="31">
        <v>4.52</v>
      </c>
      <c r="G22" s="63"/>
      <c r="H22" s="63">
        <v>4.52</v>
      </c>
      <c r="I22" s="63"/>
      <c r="J22" s="30"/>
      <c r="K22" s="30"/>
    </row>
    <row r="23" s="58" customFormat="1" ht="24.85" customHeight="1" spans="1:11">
      <c r="A23" s="20" t="s">
        <v>187</v>
      </c>
      <c r="B23" s="20" t="s">
        <v>202</v>
      </c>
      <c r="C23" s="20" t="s">
        <v>205</v>
      </c>
      <c r="D23" s="62" t="s">
        <v>206</v>
      </c>
      <c r="E23" s="30" t="s">
        <v>207</v>
      </c>
      <c r="F23" s="31">
        <v>4.52</v>
      </c>
      <c r="G23" s="31"/>
      <c r="H23" s="31">
        <v>4.52</v>
      </c>
      <c r="I23" s="31"/>
      <c r="J23" s="30"/>
      <c r="K23" s="30"/>
    </row>
    <row r="24" s="58" customFormat="1" ht="21.85" customHeight="1" spans="1:11">
      <c r="A24" s="20" t="s">
        <v>187</v>
      </c>
      <c r="B24" s="20" t="s">
        <v>208</v>
      </c>
      <c r="C24" s="107"/>
      <c r="D24" s="62" t="s">
        <v>209</v>
      </c>
      <c r="E24" s="30" t="s">
        <v>210</v>
      </c>
      <c r="F24" s="31">
        <f>SUM(F25:F26)</f>
        <v>5.91</v>
      </c>
      <c r="G24" s="31">
        <f>SUM(G25:G26)</f>
        <v>5.91</v>
      </c>
      <c r="H24" s="63"/>
      <c r="I24" s="63"/>
      <c r="J24" s="30"/>
      <c r="K24" s="30"/>
    </row>
    <row r="25" s="58" customFormat="1" ht="24.85" customHeight="1" spans="1:11">
      <c r="A25" s="20" t="s">
        <v>187</v>
      </c>
      <c r="B25" s="20" t="s">
        <v>208</v>
      </c>
      <c r="C25" s="20" t="s">
        <v>179</v>
      </c>
      <c r="D25" s="62" t="s">
        <v>211</v>
      </c>
      <c r="E25" s="30" t="s">
        <v>212</v>
      </c>
      <c r="F25" s="31">
        <f>G25+H25</f>
        <v>2.58</v>
      </c>
      <c r="G25" s="31">
        <v>2.58</v>
      </c>
      <c r="H25" s="31"/>
      <c r="I25" s="31"/>
      <c r="J25" s="30"/>
      <c r="K25" s="30"/>
    </row>
    <row r="26" s="58" customFormat="1" ht="24.85" customHeight="1" spans="1:11">
      <c r="A26" s="20" t="s">
        <v>187</v>
      </c>
      <c r="B26" s="20" t="s">
        <v>208</v>
      </c>
      <c r="C26" s="20" t="s">
        <v>213</v>
      </c>
      <c r="D26" s="62" t="s">
        <v>214</v>
      </c>
      <c r="E26" s="30" t="s">
        <v>215</v>
      </c>
      <c r="F26" s="31">
        <f>G26+H26</f>
        <v>3.33</v>
      </c>
      <c r="G26" s="31">
        <v>3.33</v>
      </c>
      <c r="H26" s="31"/>
      <c r="I26" s="31"/>
      <c r="J26" s="30"/>
      <c r="K26" s="30"/>
    </row>
    <row r="27" s="58" customFormat="1" ht="18.05" customHeight="1" spans="1:11">
      <c r="A27" s="20" t="s">
        <v>216</v>
      </c>
      <c r="B27" s="107"/>
      <c r="C27" s="107"/>
      <c r="D27" s="60" t="s">
        <v>217</v>
      </c>
      <c r="E27" s="59" t="s">
        <v>218</v>
      </c>
      <c r="F27" s="63">
        <f>F28</f>
        <v>31.42</v>
      </c>
      <c r="G27" s="63">
        <f>G28</f>
        <v>31.42</v>
      </c>
      <c r="H27" s="63"/>
      <c r="I27" s="63"/>
      <c r="J27" s="59"/>
      <c r="K27" s="59"/>
    </row>
    <row r="28" s="58" customFormat="1" ht="21.85" customHeight="1" spans="1:11">
      <c r="A28" s="20" t="s">
        <v>216</v>
      </c>
      <c r="B28" s="20" t="s">
        <v>202</v>
      </c>
      <c r="C28" s="107"/>
      <c r="D28" s="62" t="s">
        <v>219</v>
      </c>
      <c r="E28" s="30" t="s">
        <v>220</v>
      </c>
      <c r="F28" s="31">
        <f>F29</f>
        <v>31.42</v>
      </c>
      <c r="G28" s="63">
        <f>G29</f>
        <v>31.42</v>
      </c>
      <c r="H28" s="63"/>
      <c r="I28" s="63"/>
      <c r="J28" s="30"/>
      <c r="K28" s="30"/>
    </row>
    <row r="29" s="58" customFormat="1" ht="24.85" customHeight="1" spans="1:11">
      <c r="A29" s="20" t="s">
        <v>216</v>
      </c>
      <c r="B29" s="20" t="s">
        <v>202</v>
      </c>
      <c r="C29" s="20" t="s">
        <v>179</v>
      </c>
      <c r="D29" s="62" t="s">
        <v>221</v>
      </c>
      <c r="E29" s="30" t="s">
        <v>222</v>
      </c>
      <c r="F29" s="31">
        <f>G29+H29</f>
        <v>31.42</v>
      </c>
      <c r="G29" s="31">
        <v>31.42</v>
      </c>
      <c r="H29" s="31"/>
      <c r="I29" s="31"/>
      <c r="J29" s="30"/>
      <c r="K29" s="30"/>
    </row>
    <row r="30" s="58" customFormat="1" ht="18.05" customHeight="1" spans="1:11">
      <c r="A30" s="20" t="s">
        <v>223</v>
      </c>
      <c r="B30" s="107"/>
      <c r="C30" s="107"/>
      <c r="D30" s="60" t="s">
        <v>224</v>
      </c>
      <c r="E30" s="59" t="s">
        <v>225</v>
      </c>
      <c r="F30" s="63">
        <f>F31</f>
        <v>52.27</v>
      </c>
      <c r="G30" s="63">
        <f>G31</f>
        <v>52.27</v>
      </c>
      <c r="H30" s="63"/>
      <c r="I30" s="63"/>
      <c r="J30" s="59"/>
      <c r="K30" s="59"/>
    </row>
    <row r="31" s="58" customFormat="1" ht="21.85" customHeight="1" spans="1:11">
      <c r="A31" s="20" t="s">
        <v>223</v>
      </c>
      <c r="B31" s="20" t="s">
        <v>213</v>
      </c>
      <c r="C31" s="107"/>
      <c r="D31" s="62" t="s">
        <v>226</v>
      </c>
      <c r="E31" s="30" t="s">
        <v>227</v>
      </c>
      <c r="F31" s="63">
        <f>F32</f>
        <v>52.27</v>
      </c>
      <c r="G31" s="63">
        <f>G32</f>
        <v>52.27</v>
      </c>
      <c r="H31" s="63"/>
      <c r="I31" s="63"/>
      <c r="J31" s="30"/>
      <c r="K31" s="30"/>
    </row>
    <row r="32" s="58" customFormat="1" ht="24.85" customHeight="1" spans="1:11">
      <c r="A32" s="20" t="s">
        <v>223</v>
      </c>
      <c r="B32" s="20" t="s">
        <v>213</v>
      </c>
      <c r="C32" s="20" t="s">
        <v>179</v>
      </c>
      <c r="D32" s="62" t="s">
        <v>228</v>
      </c>
      <c r="E32" s="30" t="s">
        <v>229</v>
      </c>
      <c r="F32" s="31">
        <f>G32+H32</f>
        <v>52.27</v>
      </c>
      <c r="G32" s="31">
        <v>52.27</v>
      </c>
      <c r="H32" s="31"/>
      <c r="I32" s="31"/>
      <c r="J32" s="30"/>
      <c r="K32" s="30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1"/>
  <sheetViews>
    <sheetView zoomScale="150" zoomScaleNormal="150" topLeftCell="A14" workbookViewId="0">
      <selection activeCell="G29" sqref="G29"/>
    </sheetView>
  </sheetViews>
  <sheetFormatPr defaultColWidth="10" defaultRowHeight="13.5"/>
  <cols>
    <col min="1" max="1" width="3.66666666666667" customWidth="1"/>
    <col min="2" max="2" width="4.75" customWidth="1"/>
    <col min="3" max="3" width="4.61666666666667" customWidth="1"/>
    <col min="4" max="4" width="7.325" customWidth="1"/>
    <col min="5" max="5" width="20.0833333333333" customWidth="1"/>
    <col min="6" max="6" width="9.225" customWidth="1"/>
    <col min="7" max="12" width="7.18333333333333" customWidth="1"/>
    <col min="13" max="13" width="6.78333333333333" customWidth="1"/>
    <col min="14" max="17" width="7.18333333333333" customWidth="1"/>
    <col min="18" max="18" width="7.05833333333333" customWidth="1"/>
    <col min="19" max="20" width="7.18333333333333" customWidth="1"/>
    <col min="21" max="21" width="9.76666666666667" customWidth="1"/>
  </cols>
  <sheetData>
    <row r="1" ht="14.3" customHeight="1" spans="1:20">
      <c r="A1" s="2"/>
      <c r="S1" s="48" t="s">
        <v>230</v>
      </c>
      <c r="T1" s="48"/>
    </row>
    <row r="2" ht="36.9" customHeight="1" spans="1:20">
      <c r="A2" s="41" t="s">
        <v>10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</row>
    <row r="3" ht="17.3" customHeight="1" spans="1:20">
      <c r="A3" s="26" t="s">
        <v>31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18" t="s">
        <v>32</v>
      </c>
      <c r="T3" s="18"/>
    </row>
    <row r="4" s="38" customFormat="1" ht="17.3" customHeight="1" spans="1:20">
      <c r="A4" s="5" t="s">
        <v>161</v>
      </c>
      <c r="B4" s="5"/>
      <c r="C4" s="5"/>
      <c r="D4" s="5" t="s">
        <v>231</v>
      </c>
      <c r="E4" s="5" t="s">
        <v>232</v>
      </c>
      <c r="F4" s="5" t="s">
        <v>233</v>
      </c>
      <c r="G4" s="5" t="s">
        <v>234</v>
      </c>
      <c r="H4" s="5" t="s">
        <v>235</v>
      </c>
      <c r="I4" s="5" t="s">
        <v>236</v>
      </c>
      <c r="J4" s="5" t="s">
        <v>237</v>
      </c>
      <c r="K4" s="5" t="s">
        <v>238</v>
      </c>
      <c r="L4" s="5" t="s">
        <v>239</v>
      </c>
      <c r="M4" s="5" t="s">
        <v>240</v>
      </c>
      <c r="N4" s="5" t="s">
        <v>241</v>
      </c>
      <c r="O4" s="5" t="s">
        <v>242</v>
      </c>
      <c r="P4" s="5" t="s">
        <v>243</v>
      </c>
      <c r="Q4" s="5" t="s">
        <v>244</v>
      </c>
      <c r="R4" s="5" t="s">
        <v>245</v>
      </c>
      <c r="S4" s="5" t="s">
        <v>246</v>
      </c>
      <c r="T4" s="5" t="s">
        <v>247</v>
      </c>
    </row>
    <row r="5" s="38" customFormat="1" ht="18.05" customHeight="1" spans="1:20">
      <c r="A5" s="5" t="s">
        <v>169</v>
      </c>
      <c r="B5" s="5" t="s">
        <v>170</v>
      </c>
      <c r="C5" s="5" t="s">
        <v>171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</row>
    <row r="6" s="38" customFormat="1" ht="19.9" customHeight="1" spans="1:20">
      <c r="A6" s="29"/>
      <c r="B6" s="29"/>
      <c r="C6" s="29"/>
      <c r="D6" s="29"/>
      <c r="E6" s="29" t="s">
        <v>137</v>
      </c>
      <c r="F6" s="28">
        <f>F7</f>
        <v>989.63</v>
      </c>
      <c r="G6" s="28">
        <f>G7</f>
        <v>655.96</v>
      </c>
      <c r="H6" s="28">
        <f>H7</f>
        <v>330.88</v>
      </c>
      <c r="I6" s="28"/>
      <c r="J6" s="28"/>
      <c r="K6" s="28"/>
      <c r="L6" s="28"/>
      <c r="M6" s="28"/>
      <c r="N6" s="28"/>
      <c r="O6" s="28">
        <f>O7</f>
        <v>2.79</v>
      </c>
      <c r="P6" s="28"/>
      <c r="Q6" s="28"/>
      <c r="R6" s="28"/>
      <c r="S6" s="28"/>
      <c r="T6" s="28"/>
    </row>
    <row r="7" s="38" customFormat="1" ht="19.9" customHeight="1" spans="1:20">
      <c r="A7" s="29"/>
      <c r="B7" s="29"/>
      <c r="C7" s="29"/>
      <c r="D7" s="27" t="s">
        <v>156</v>
      </c>
      <c r="E7" s="27" t="s">
        <v>157</v>
      </c>
      <c r="F7" s="28">
        <f>F8</f>
        <v>989.63</v>
      </c>
      <c r="G7" s="28">
        <f>G8</f>
        <v>655.96</v>
      </c>
      <c r="H7" s="28">
        <f>H8</f>
        <v>330.88</v>
      </c>
      <c r="I7" s="28"/>
      <c r="J7" s="28"/>
      <c r="K7" s="28"/>
      <c r="L7" s="28"/>
      <c r="M7" s="28"/>
      <c r="N7" s="28"/>
      <c r="O7" s="28">
        <f>O8</f>
        <v>2.79</v>
      </c>
      <c r="P7" s="28"/>
      <c r="Q7" s="28"/>
      <c r="R7" s="28"/>
      <c r="S7" s="28"/>
      <c r="T7" s="28"/>
    </row>
    <row r="8" s="103" customFormat="1" ht="19.9" customHeight="1" spans="1:20">
      <c r="A8" s="59"/>
      <c r="B8" s="59"/>
      <c r="C8" s="59"/>
      <c r="D8" s="60" t="s">
        <v>158</v>
      </c>
      <c r="E8" s="60" t="s">
        <v>159</v>
      </c>
      <c r="F8" s="63">
        <f>SUM(F9:F21)</f>
        <v>989.63</v>
      </c>
      <c r="G8" s="63">
        <f>SUM(G9:G21)</f>
        <v>655.96</v>
      </c>
      <c r="H8" s="63">
        <f>SUM(H9:H21)</f>
        <v>330.88</v>
      </c>
      <c r="I8" s="63"/>
      <c r="J8" s="63"/>
      <c r="K8" s="63"/>
      <c r="L8" s="63"/>
      <c r="M8" s="63"/>
      <c r="N8" s="63"/>
      <c r="O8" s="63">
        <f>SUM(O9:O21)</f>
        <v>2.79</v>
      </c>
      <c r="P8" s="63"/>
      <c r="Q8" s="63"/>
      <c r="R8" s="63"/>
      <c r="S8" s="63"/>
      <c r="T8" s="63"/>
    </row>
    <row r="9" s="103" customFormat="1" ht="19.9" customHeight="1" spans="1:20">
      <c r="A9" s="20" t="s">
        <v>173</v>
      </c>
      <c r="B9" s="20" t="s">
        <v>176</v>
      </c>
      <c r="C9" s="20" t="s">
        <v>179</v>
      </c>
      <c r="D9" s="62" t="s">
        <v>248</v>
      </c>
      <c r="E9" s="30" t="s">
        <v>249</v>
      </c>
      <c r="F9" s="31">
        <f>SUM(G9:T9)</f>
        <v>616.59</v>
      </c>
      <c r="G9" s="31">
        <v>506.73</v>
      </c>
      <c r="H9" s="31">
        <v>109.86</v>
      </c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</row>
    <row r="10" s="103" customFormat="1" ht="19.9" customHeight="1" spans="1:20">
      <c r="A10" s="20">
        <v>204</v>
      </c>
      <c r="B10" s="104" t="s">
        <v>176</v>
      </c>
      <c r="C10" s="104" t="s">
        <v>182</v>
      </c>
      <c r="D10" s="62" t="s">
        <v>248</v>
      </c>
      <c r="E10" s="73" t="s">
        <v>183</v>
      </c>
      <c r="F10" s="31">
        <f>SUM(G10:T10)</f>
        <v>63.5</v>
      </c>
      <c r="G10" s="31"/>
      <c r="H10" s="31">
        <v>63.5</v>
      </c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</row>
    <row r="11" s="103" customFormat="1" ht="19.9" customHeight="1" spans="1:20">
      <c r="A11" s="20">
        <v>204</v>
      </c>
      <c r="B11" s="104" t="s">
        <v>176</v>
      </c>
      <c r="C11" s="20">
        <v>10</v>
      </c>
      <c r="D11" s="62" t="s">
        <v>248</v>
      </c>
      <c r="E11" s="73" t="s">
        <v>184</v>
      </c>
      <c r="F11" s="31">
        <f>SUM(G11:T11)</f>
        <v>62</v>
      </c>
      <c r="G11" s="31"/>
      <c r="H11" s="31">
        <v>62</v>
      </c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</row>
    <row r="12" s="103" customFormat="1" ht="19.9" customHeight="1" spans="1:20">
      <c r="A12" s="20">
        <v>204</v>
      </c>
      <c r="B12" s="104" t="s">
        <v>176</v>
      </c>
      <c r="C12" s="20">
        <v>12</v>
      </c>
      <c r="D12" s="62" t="s">
        <v>248</v>
      </c>
      <c r="E12" s="73" t="s">
        <v>185</v>
      </c>
      <c r="F12" s="31">
        <f>SUM(G12:T12)</f>
        <v>8</v>
      </c>
      <c r="G12" s="31"/>
      <c r="H12" s="31">
        <v>8</v>
      </c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</row>
    <row r="13" s="103" customFormat="1" ht="19.9" customHeight="1" spans="1:20">
      <c r="A13" s="20">
        <v>204</v>
      </c>
      <c r="B13" s="104" t="s">
        <v>176</v>
      </c>
      <c r="C13" s="20">
        <v>99</v>
      </c>
      <c r="D13" s="62" t="s">
        <v>248</v>
      </c>
      <c r="E13" s="73" t="s">
        <v>186</v>
      </c>
      <c r="F13" s="31">
        <f>SUM(G13:T13)</f>
        <v>83</v>
      </c>
      <c r="G13" s="31"/>
      <c r="H13" s="31">
        <v>83</v>
      </c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</row>
    <row r="14" s="103" customFormat="1" ht="31" customHeight="1" spans="1:20">
      <c r="A14" s="20" t="s">
        <v>187</v>
      </c>
      <c r="B14" s="20" t="s">
        <v>190</v>
      </c>
      <c r="C14" s="20" t="s">
        <v>190</v>
      </c>
      <c r="D14" s="62" t="s">
        <v>248</v>
      </c>
      <c r="E14" s="30" t="s">
        <v>250</v>
      </c>
      <c r="F14" s="31">
        <f t="shared" ref="F14:F21" si="0">SUM(G14:T14)</f>
        <v>59.13</v>
      </c>
      <c r="G14" s="31">
        <v>59.13</v>
      </c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</row>
    <row r="15" s="103" customFormat="1" ht="30" customHeight="1" spans="1:20">
      <c r="A15" s="20" t="s">
        <v>187</v>
      </c>
      <c r="B15" s="20" t="s">
        <v>190</v>
      </c>
      <c r="C15" s="20" t="s">
        <v>176</v>
      </c>
      <c r="D15" s="62" t="s">
        <v>248</v>
      </c>
      <c r="E15" s="30" t="s">
        <v>251</v>
      </c>
      <c r="F15" s="31">
        <f t="shared" si="0"/>
        <v>0.5</v>
      </c>
      <c r="G15" s="31">
        <v>0.5</v>
      </c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</row>
    <row r="16" s="103" customFormat="1" ht="19.9" customHeight="1" spans="1:20">
      <c r="A16" s="20" t="s">
        <v>187</v>
      </c>
      <c r="B16" s="20" t="s">
        <v>197</v>
      </c>
      <c r="C16" s="20" t="s">
        <v>179</v>
      </c>
      <c r="D16" s="62" t="s">
        <v>248</v>
      </c>
      <c r="E16" s="30" t="s">
        <v>252</v>
      </c>
      <c r="F16" s="31">
        <f t="shared" si="0"/>
        <v>2.79</v>
      </c>
      <c r="G16" s="31"/>
      <c r="H16" s="31"/>
      <c r="I16" s="31"/>
      <c r="J16" s="31"/>
      <c r="K16" s="31"/>
      <c r="L16" s="31"/>
      <c r="M16" s="31"/>
      <c r="N16" s="31"/>
      <c r="O16" s="31">
        <v>2.79</v>
      </c>
      <c r="P16" s="31"/>
      <c r="Q16" s="31"/>
      <c r="R16" s="31"/>
      <c r="S16" s="31"/>
      <c r="T16" s="31"/>
    </row>
    <row r="17" s="103" customFormat="1" ht="19.9" customHeight="1" spans="1:20">
      <c r="A17" s="20" t="s">
        <v>187</v>
      </c>
      <c r="B17" s="20" t="s">
        <v>202</v>
      </c>
      <c r="C17" s="20" t="s">
        <v>205</v>
      </c>
      <c r="D17" s="62" t="s">
        <v>248</v>
      </c>
      <c r="E17" s="30" t="s">
        <v>253</v>
      </c>
      <c r="F17" s="31">
        <f t="shared" si="0"/>
        <v>4.52</v>
      </c>
      <c r="G17" s="31"/>
      <c r="H17" s="31">
        <v>4.52</v>
      </c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</row>
    <row r="18" s="103" customFormat="1" ht="19.9" customHeight="1" spans="1:20">
      <c r="A18" s="20" t="s">
        <v>187</v>
      </c>
      <c r="B18" s="20" t="s">
        <v>208</v>
      </c>
      <c r="C18" s="20" t="s">
        <v>179</v>
      </c>
      <c r="D18" s="62" t="s">
        <v>248</v>
      </c>
      <c r="E18" s="30" t="s">
        <v>254</v>
      </c>
      <c r="F18" s="31">
        <f t="shared" si="0"/>
        <v>2.58</v>
      </c>
      <c r="G18" s="31">
        <v>2.58</v>
      </c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</row>
    <row r="19" s="103" customFormat="1" ht="19.9" customHeight="1" spans="1:20">
      <c r="A19" s="20" t="s">
        <v>187</v>
      </c>
      <c r="B19" s="20" t="s">
        <v>208</v>
      </c>
      <c r="C19" s="20" t="s">
        <v>213</v>
      </c>
      <c r="D19" s="62" t="s">
        <v>248</v>
      </c>
      <c r="E19" s="30" t="s">
        <v>255</v>
      </c>
      <c r="F19" s="31">
        <f t="shared" si="0"/>
        <v>3.33</v>
      </c>
      <c r="G19" s="31">
        <v>3.33</v>
      </c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</row>
    <row r="20" s="103" customFormat="1" ht="19.9" customHeight="1" spans="1:20">
      <c r="A20" s="20" t="s">
        <v>216</v>
      </c>
      <c r="B20" s="20" t="s">
        <v>202</v>
      </c>
      <c r="C20" s="20" t="s">
        <v>179</v>
      </c>
      <c r="D20" s="62" t="s">
        <v>248</v>
      </c>
      <c r="E20" s="30" t="s">
        <v>256</v>
      </c>
      <c r="F20" s="31">
        <f t="shared" si="0"/>
        <v>31.42</v>
      </c>
      <c r="G20" s="31">
        <v>31.42</v>
      </c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</row>
    <row r="21" s="103" customFormat="1" ht="19.9" customHeight="1" spans="1:20">
      <c r="A21" s="20" t="s">
        <v>223</v>
      </c>
      <c r="B21" s="20" t="s">
        <v>213</v>
      </c>
      <c r="C21" s="20" t="s">
        <v>179</v>
      </c>
      <c r="D21" s="62" t="s">
        <v>248</v>
      </c>
      <c r="E21" s="30" t="s">
        <v>257</v>
      </c>
      <c r="F21" s="31">
        <f t="shared" si="0"/>
        <v>52.27</v>
      </c>
      <c r="G21" s="31">
        <v>52.27</v>
      </c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1"/>
  <sheetViews>
    <sheetView zoomScale="150" zoomScaleNormal="150" topLeftCell="F13" workbookViewId="0">
      <selection activeCell="I24" sqref="I24"/>
    </sheetView>
  </sheetViews>
  <sheetFormatPr defaultColWidth="10" defaultRowHeight="13.5"/>
  <cols>
    <col min="1" max="2" width="4.06666666666667" customWidth="1"/>
    <col min="3" max="3" width="4.20833333333333" customWidth="1"/>
    <col min="4" max="4" width="6.10833333333333" customWidth="1"/>
    <col min="5" max="5" width="14.3333333333333" customWidth="1"/>
    <col min="6" max="6" width="8.95" customWidth="1"/>
    <col min="7" max="7" width="7.18333333333333" customWidth="1"/>
    <col min="8" max="8" width="6.24166666666667" customWidth="1"/>
    <col min="9" max="16" width="7.18333333333333" customWidth="1"/>
    <col min="17" max="17" width="5.83333333333333" customWidth="1"/>
    <col min="18" max="20" width="7.18333333333333" customWidth="1"/>
    <col min="21" max="21" width="6.41666666666667" customWidth="1"/>
    <col min="22" max="22" width="9.76666666666667" customWidth="1"/>
  </cols>
  <sheetData>
    <row r="1" ht="14.3" customHeight="1" spans="1:21">
      <c r="A1" s="2"/>
      <c r="T1" s="48" t="s">
        <v>258</v>
      </c>
      <c r="U1" s="48"/>
    </row>
    <row r="2" ht="32.4" customHeight="1" spans="1:21">
      <c r="A2" s="41" t="s">
        <v>11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</row>
    <row r="3" ht="19.55" customHeight="1" spans="1:21">
      <c r="A3" s="26" t="s">
        <v>31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18" t="s">
        <v>32</v>
      </c>
      <c r="U3" s="18"/>
    </row>
    <row r="4" ht="19.55" customHeight="1" spans="1:21">
      <c r="A4" s="93" t="s">
        <v>161</v>
      </c>
      <c r="B4" s="93"/>
      <c r="C4" s="93"/>
      <c r="D4" s="93" t="s">
        <v>231</v>
      </c>
      <c r="E4" s="93" t="s">
        <v>232</v>
      </c>
      <c r="F4" s="5" t="s">
        <v>259</v>
      </c>
      <c r="G4" s="5" t="s">
        <v>164</v>
      </c>
      <c r="H4" s="5"/>
      <c r="I4" s="5"/>
      <c r="J4" s="5"/>
      <c r="K4" s="5" t="s">
        <v>165</v>
      </c>
      <c r="L4" s="5"/>
      <c r="M4" s="5"/>
      <c r="N4" s="5"/>
      <c r="O4" s="5"/>
      <c r="P4" s="5"/>
      <c r="Q4" s="5"/>
      <c r="R4" s="5"/>
      <c r="S4" s="5"/>
      <c r="T4" s="5"/>
      <c r="U4" s="5"/>
    </row>
    <row r="5" ht="33.15" customHeight="1" spans="1:21">
      <c r="A5" s="93" t="s">
        <v>169</v>
      </c>
      <c r="B5" s="93" t="s">
        <v>170</v>
      </c>
      <c r="C5" s="93" t="s">
        <v>171</v>
      </c>
      <c r="D5" s="93"/>
      <c r="E5" s="93"/>
      <c r="F5" s="5"/>
      <c r="G5" s="5" t="s">
        <v>137</v>
      </c>
      <c r="H5" s="5" t="s">
        <v>260</v>
      </c>
      <c r="I5" s="5" t="s">
        <v>261</v>
      </c>
      <c r="J5" s="5" t="s">
        <v>242</v>
      </c>
      <c r="K5" s="5" t="s">
        <v>137</v>
      </c>
      <c r="L5" s="5" t="s">
        <v>262</v>
      </c>
      <c r="M5" s="5" t="s">
        <v>263</v>
      </c>
      <c r="N5" s="5" t="s">
        <v>264</v>
      </c>
      <c r="O5" s="5" t="s">
        <v>244</v>
      </c>
      <c r="P5" s="5" t="s">
        <v>265</v>
      </c>
      <c r="Q5" s="5" t="s">
        <v>266</v>
      </c>
      <c r="R5" s="5" t="s">
        <v>267</v>
      </c>
      <c r="S5" s="5" t="s">
        <v>240</v>
      </c>
      <c r="T5" s="5" t="s">
        <v>243</v>
      </c>
      <c r="U5" s="5" t="s">
        <v>247</v>
      </c>
    </row>
    <row r="6" ht="19.9" customHeight="1" spans="1:21">
      <c r="A6" s="94"/>
      <c r="B6" s="94"/>
      <c r="C6" s="94"/>
      <c r="D6" s="94"/>
      <c r="E6" s="94" t="s">
        <v>137</v>
      </c>
      <c r="F6" s="28">
        <f>F7</f>
        <v>989.63</v>
      </c>
      <c r="G6" s="28">
        <f t="shared" ref="G6:M6" si="0">G7</f>
        <v>768.61</v>
      </c>
      <c r="H6" s="28">
        <f t="shared" si="0"/>
        <v>655.96</v>
      </c>
      <c r="I6" s="28">
        <f t="shared" si="0"/>
        <v>109.86</v>
      </c>
      <c r="J6" s="28">
        <f t="shared" si="0"/>
        <v>2.79</v>
      </c>
      <c r="K6" s="28">
        <f t="shared" si="0"/>
        <v>221.02</v>
      </c>
      <c r="L6" s="28"/>
      <c r="M6" s="28">
        <f t="shared" si="0"/>
        <v>221.02</v>
      </c>
      <c r="N6" s="28"/>
      <c r="O6" s="28"/>
      <c r="P6" s="28"/>
      <c r="Q6" s="28"/>
      <c r="R6" s="28"/>
      <c r="S6" s="28"/>
      <c r="T6" s="28"/>
      <c r="U6" s="28"/>
    </row>
    <row r="7" ht="19.9" customHeight="1" spans="1:21">
      <c r="A7" s="94"/>
      <c r="B7" s="94"/>
      <c r="C7" s="94"/>
      <c r="D7" s="95" t="s">
        <v>156</v>
      </c>
      <c r="E7" s="95" t="s">
        <v>157</v>
      </c>
      <c r="F7" s="57">
        <f>F8</f>
        <v>989.63</v>
      </c>
      <c r="G7" s="57">
        <f t="shared" ref="G7:M7" si="1">G8</f>
        <v>768.61</v>
      </c>
      <c r="H7" s="57">
        <f t="shared" si="1"/>
        <v>655.96</v>
      </c>
      <c r="I7" s="57">
        <f t="shared" si="1"/>
        <v>109.86</v>
      </c>
      <c r="J7" s="57">
        <f t="shared" si="1"/>
        <v>2.79</v>
      </c>
      <c r="K7" s="57">
        <f t="shared" si="1"/>
        <v>221.02</v>
      </c>
      <c r="L7" s="57"/>
      <c r="M7" s="57">
        <f t="shared" si="1"/>
        <v>221.02</v>
      </c>
      <c r="N7" s="28"/>
      <c r="O7" s="28"/>
      <c r="P7" s="28"/>
      <c r="Q7" s="28"/>
      <c r="R7" s="28"/>
      <c r="S7" s="28"/>
      <c r="T7" s="28"/>
      <c r="U7" s="28"/>
    </row>
    <row r="8" s="58" customFormat="1" ht="19.9" customHeight="1" spans="1:21">
      <c r="A8" s="96"/>
      <c r="B8" s="96"/>
      <c r="C8" s="96"/>
      <c r="D8" s="97" t="s">
        <v>158</v>
      </c>
      <c r="E8" s="97" t="s">
        <v>159</v>
      </c>
      <c r="F8" s="61">
        <f>SUM(F9:F21)</f>
        <v>989.63</v>
      </c>
      <c r="G8" s="61">
        <f t="shared" ref="G8:P8" si="2">SUM(G9:G21)</f>
        <v>768.61</v>
      </c>
      <c r="H8" s="61">
        <f t="shared" si="2"/>
        <v>655.96</v>
      </c>
      <c r="I8" s="61">
        <f t="shared" si="2"/>
        <v>109.86</v>
      </c>
      <c r="J8" s="61">
        <f t="shared" si="2"/>
        <v>2.79</v>
      </c>
      <c r="K8" s="61">
        <f t="shared" si="2"/>
        <v>221.02</v>
      </c>
      <c r="L8" s="61"/>
      <c r="M8" s="61">
        <f t="shared" si="2"/>
        <v>221.02</v>
      </c>
      <c r="N8" s="61"/>
      <c r="O8" s="61"/>
      <c r="P8" s="61"/>
      <c r="Q8" s="63"/>
      <c r="R8" s="63"/>
      <c r="S8" s="63"/>
      <c r="T8" s="63"/>
      <c r="U8" s="63"/>
    </row>
    <row r="9" s="58" customFormat="1" ht="19.9" customHeight="1" spans="1:21">
      <c r="A9" s="98" t="s">
        <v>173</v>
      </c>
      <c r="B9" s="98" t="s">
        <v>176</v>
      </c>
      <c r="C9" s="98" t="s">
        <v>179</v>
      </c>
      <c r="D9" s="99" t="s">
        <v>248</v>
      </c>
      <c r="E9" s="100" t="s">
        <v>249</v>
      </c>
      <c r="F9" s="34">
        <f t="shared" ref="F9:F21" si="3">G9+K9</f>
        <v>616.59</v>
      </c>
      <c r="G9" s="31">
        <f t="shared" ref="G9:G21" si="4">SUM(H9:J9)</f>
        <v>616.59</v>
      </c>
      <c r="H9" s="31">
        <v>506.73</v>
      </c>
      <c r="I9" s="31">
        <v>109.86</v>
      </c>
      <c r="J9" s="31"/>
      <c r="K9" s="31">
        <f>SUM(L9:U9)</f>
        <v>0</v>
      </c>
      <c r="L9" s="31"/>
      <c r="M9" s="31"/>
      <c r="N9" s="31"/>
      <c r="O9" s="31"/>
      <c r="P9" s="31"/>
      <c r="Q9" s="31"/>
      <c r="R9" s="31"/>
      <c r="S9" s="31"/>
      <c r="T9" s="31"/>
      <c r="U9" s="31"/>
    </row>
    <row r="10" s="58" customFormat="1" ht="19.9" customHeight="1" spans="1:21">
      <c r="A10" s="98">
        <v>204</v>
      </c>
      <c r="B10" s="101" t="s">
        <v>176</v>
      </c>
      <c r="C10" s="101" t="s">
        <v>182</v>
      </c>
      <c r="D10" s="99" t="s">
        <v>248</v>
      </c>
      <c r="E10" s="102" t="s">
        <v>183</v>
      </c>
      <c r="F10" s="34">
        <f t="shared" si="3"/>
        <v>63.5</v>
      </c>
      <c r="G10" s="31">
        <f t="shared" si="4"/>
        <v>0</v>
      </c>
      <c r="H10" s="31"/>
      <c r="I10" s="31"/>
      <c r="J10" s="31"/>
      <c r="K10" s="31">
        <f>SUM(L10:U10)</f>
        <v>63.5</v>
      </c>
      <c r="L10" s="31"/>
      <c r="M10" s="31">
        <v>63.5</v>
      </c>
      <c r="N10" s="31"/>
      <c r="O10" s="31"/>
      <c r="P10" s="31"/>
      <c r="Q10" s="31"/>
      <c r="R10" s="31"/>
      <c r="S10" s="31"/>
      <c r="T10" s="31"/>
      <c r="U10" s="31"/>
    </row>
    <row r="11" s="58" customFormat="1" ht="19.9" customHeight="1" spans="1:21">
      <c r="A11" s="98">
        <v>204</v>
      </c>
      <c r="B11" s="101" t="s">
        <v>176</v>
      </c>
      <c r="C11" s="98">
        <v>10</v>
      </c>
      <c r="D11" s="99" t="s">
        <v>248</v>
      </c>
      <c r="E11" s="102" t="s">
        <v>184</v>
      </c>
      <c r="F11" s="34">
        <f t="shared" si="3"/>
        <v>62</v>
      </c>
      <c r="G11" s="31">
        <f t="shared" si="4"/>
        <v>0</v>
      </c>
      <c r="H11" s="31"/>
      <c r="I11" s="31"/>
      <c r="J11" s="31"/>
      <c r="K11" s="31">
        <f>SUM(L11:U11)</f>
        <v>62</v>
      </c>
      <c r="L11" s="31"/>
      <c r="M11" s="31">
        <v>62</v>
      </c>
      <c r="N11" s="31"/>
      <c r="O11" s="31"/>
      <c r="P11" s="31"/>
      <c r="Q11" s="31"/>
      <c r="R11" s="31"/>
      <c r="S11" s="31"/>
      <c r="T11" s="31"/>
      <c r="U11" s="31"/>
    </row>
    <row r="12" s="58" customFormat="1" ht="19.9" customHeight="1" spans="1:21">
      <c r="A12" s="98">
        <v>204</v>
      </c>
      <c r="B12" s="101" t="s">
        <v>176</v>
      </c>
      <c r="C12" s="98">
        <v>12</v>
      </c>
      <c r="D12" s="99" t="s">
        <v>248</v>
      </c>
      <c r="E12" s="102" t="s">
        <v>185</v>
      </c>
      <c r="F12" s="34">
        <f t="shared" si="3"/>
        <v>8</v>
      </c>
      <c r="G12" s="31">
        <f t="shared" si="4"/>
        <v>0</v>
      </c>
      <c r="H12" s="31"/>
      <c r="I12" s="31"/>
      <c r="J12" s="31"/>
      <c r="K12" s="31">
        <f>SUM(L12:U12)</f>
        <v>8</v>
      </c>
      <c r="L12" s="31"/>
      <c r="M12" s="31">
        <v>8</v>
      </c>
      <c r="N12" s="31"/>
      <c r="O12" s="31"/>
      <c r="P12" s="31"/>
      <c r="Q12" s="31"/>
      <c r="R12" s="31"/>
      <c r="S12" s="31"/>
      <c r="T12" s="31"/>
      <c r="U12" s="31"/>
    </row>
    <row r="13" s="58" customFormat="1" ht="19.9" customHeight="1" spans="1:21">
      <c r="A13" s="98">
        <v>204</v>
      </c>
      <c r="B13" s="101" t="s">
        <v>176</v>
      </c>
      <c r="C13" s="98">
        <v>99</v>
      </c>
      <c r="D13" s="99" t="s">
        <v>248</v>
      </c>
      <c r="E13" s="102" t="s">
        <v>186</v>
      </c>
      <c r="F13" s="34">
        <f t="shared" si="3"/>
        <v>83</v>
      </c>
      <c r="G13" s="31">
        <f t="shared" si="4"/>
        <v>0</v>
      </c>
      <c r="H13" s="31"/>
      <c r="I13" s="31"/>
      <c r="J13" s="31"/>
      <c r="K13" s="31">
        <f>SUM(L13:U13)</f>
        <v>83</v>
      </c>
      <c r="L13" s="31"/>
      <c r="M13" s="31">
        <v>83</v>
      </c>
      <c r="N13" s="31"/>
      <c r="O13" s="31"/>
      <c r="P13" s="31"/>
      <c r="Q13" s="31"/>
      <c r="R13" s="31"/>
      <c r="S13" s="31"/>
      <c r="T13" s="31"/>
      <c r="U13" s="31"/>
    </row>
    <row r="14" s="58" customFormat="1" ht="19.9" customHeight="1" spans="1:21">
      <c r="A14" s="98" t="s">
        <v>187</v>
      </c>
      <c r="B14" s="98" t="s">
        <v>190</v>
      </c>
      <c r="C14" s="98" t="s">
        <v>190</v>
      </c>
      <c r="D14" s="99" t="s">
        <v>248</v>
      </c>
      <c r="E14" s="100" t="s">
        <v>250</v>
      </c>
      <c r="F14" s="34">
        <f t="shared" si="3"/>
        <v>59.13</v>
      </c>
      <c r="G14" s="31">
        <f t="shared" si="4"/>
        <v>59.13</v>
      </c>
      <c r="H14" s="31">
        <v>59.13</v>
      </c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</row>
    <row r="15" s="58" customFormat="1" ht="19.9" customHeight="1" spans="1:21">
      <c r="A15" s="98" t="s">
        <v>187</v>
      </c>
      <c r="B15" s="98" t="s">
        <v>190</v>
      </c>
      <c r="C15" s="98" t="s">
        <v>176</v>
      </c>
      <c r="D15" s="99" t="s">
        <v>248</v>
      </c>
      <c r="E15" s="100" t="s">
        <v>251</v>
      </c>
      <c r="F15" s="34">
        <f t="shared" si="3"/>
        <v>0.5</v>
      </c>
      <c r="G15" s="31">
        <f t="shared" si="4"/>
        <v>0.5</v>
      </c>
      <c r="H15" s="31">
        <v>0.5</v>
      </c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</row>
    <row r="16" s="58" customFormat="1" ht="19.9" customHeight="1" spans="1:21">
      <c r="A16" s="98" t="s">
        <v>187</v>
      </c>
      <c r="B16" s="98" t="s">
        <v>197</v>
      </c>
      <c r="C16" s="98" t="s">
        <v>179</v>
      </c>
      <c r="D16" s="99" t="s">
        <v>248</v>
      </c>
      <c r="E16" s="100" t="s">
        <v>252</v>
      </c>
      <c r="F16" s="34">
        <f t="shared" si="3"/>
        <v>2.79</v>
      </c>
      <c r="G16" s="31">
        <f t="shared" si="4"/>
        <v>2.79</v>
      </c>
      <c r="H16" s="31"/>
      <c r="I16" s="31"/>
      <c r="J16" s="31">
        <v>2.79</v>
      </c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</row>
    <row r="17" s="58" customFormat="1" ht="19.9" customHeight="1" spans="1:21">
      <c r="A17" s="98" t="s">
        <v>187</v>
      </c>
      <c r="B17" s="98" t="s">
        <v>202</v>
      </c>
      <c r="C17" s="98" t="s">
        <v>205</v>
      </c>
      <c r="D17" s="99" t="s">
        <v>248</v>
      </c>
      <c r="E17" s="100" t="s">
        <v>253</v>
      </c>
      <c r="F17" s="34">
        <f t="shared" si="3"/>
        <v>4.52</v>
      </c>
      <c r="G17" s="31">
        <f t="shared" si="4"/>
        <v>0</v>
      </c>
      <c r="H17" s="31"/>
      <c r="I17" s="31"/>
      <c r="J17" s="31"/>
      <c r="K17" s="31">
        <v>4.52</v>
      </c>
      <c r="L17" s="31"/>
      <c r="M17" s="31">
        <v>4.52</v>
      </c>
      <c r="N17" s="31"/>
      <c r="O17" s="31"/>
      <c r="P17" s="31"/>
      <c r="Q17" s="31"/>
      <c r="R17" s="31"/>
      <c r="S17" s="31"/>
      <c r="T17" s="31"/>
      <c r="U17" s="31"/>
    </row>
    <row r="18" s="58" customFormat="1" ht="19.9" customHeight="1" spans="1:21">
      <c r="A18" s="98" t="s">
        <v>187</v>
      </c>
      <c r="B18" s="98" t="s">
        <v>208</v>
      </c>
      <c r="C18" s="98" t="s">
        <v>179</v>
      </c>
      <c r="D18" s="99" t="s">
        <v>248</v>
      </c>
      <c r="E18" s="100" t="s">
        <v>254</v>
      </c>
      <c r="F18" s="34">
        <f t="shared" si="3"/>
        <v>2.58</v>
      </c>
      <c r="G18" s="31">
        <f t="shared" si="4"/>
        <v>2.58</v>
      </c>
      <c r="H18" s="31">
        <v>2.58</v>
      </c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</row>
    <row r="19" s="58" customFormat="1" ht="19.9" customHeight="1" spans="1:21">
      <c r="A19" s="98" t="s">
        <v>187</v>
      </c>
      <c r="B19" s="98" t="s">
        <v>208</v>
      </c>
      <c r="C19" s="98" t="s">
        <v>213</v>
      </c>
      <c r="D19" s="99" t="s">
        <v>248</v>
      </c>
      <c r="E19" s="100" t="s">
        <v>255</v>
      </c>
      <c r="F19" s="34">
        <f t="shared" si="3"/>
        <v>3.33</v>
      </c>
      <c r="G19" s="31">
        <f t="shared" si="4"/>
        <v>3.33</v>
      </c>
      <c r="H19" s="31">
        <v>3.33</v>
      </c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</row>
    <row r="20" s="58" customFormat="1" ht="19.9" customHeight="1" spans="1:21">
      <c r="A20" s="98" t="s">
        <v>216</v>
      </c>
      <c r="B20" s="98" t="s">
        <v>202</v>
      </c>
      <c r="C20" s="98" t="s">
        <v>179</v>
      </c>
      <c r="D20" s="99" t="s">
        <v>248</v>
      </c>
      <c r="E20" s="100" t="s">
        <v>256</v>
      </c>
      <c r="F20" s="34">
        <f t="shared" si="3"/>
        <v>31.42</v>
      </c>
      <c r="G20" s="31">
        <f t="shared" si="4"/>
        <v>31.42</v>
      </c>
      <c r="H20" s="31">
        <v>31.42</v>
      </c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</row>
    <row r="21" s="58" customFormat="1" ht="19.9" customHeight="1" spans="1:21">
      <c r="A21" s="98" t="s">
        <v>223</v>
      </c>
      <c r="B21" s="98" t="s">
        <v>213</v>
      </c>
      <c r="C21" s="98" t="s">
        <v>179</v>
      </c>
      <c r="D21" s="99" t="s">
        <v>248</v>
      </c>
      <c r="E21" s="100" t="s">
        <v>257</v>
      </c>
      <c r="F21" s="34">
        <f t="shared" si="3"/>
        <v>52.27</v>
      </c>
      <c r="G21" s="31">
        <f t="shared" si="4"/>
        <v>52.27</v>
      </c>
      <c r="H21" s="31">
        <v>52.27</v>
      </c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0"/>
  <sheetViews>
    <sheetView zoomScale="130" zoomScaleNormal="130" workbookViewId="0">
      <selection activeCell="C12" sqref="C12"/>
    </sheetView>
  </sheetViews>
  <sheetFormatPr defaultColWidth="10" defaultRowHeight="13.5" outlineLevelCol="3"/>
  <cols>
    <col min="1" max="1" width="24.5666666666667" customWidth="1"/>
    <col min="2" max="2" width="16.0083333333333" customWidth="1"/>
    <col min="3" max="3" width="26.3416666666667" customWidth="1"/>
    <col min="4" max="4" width="22.25" customWidth="1"/>
  </cols>
  <sheetData>
    <row r="1" ht="14.3" customHeight="1" spans="1:4">
      <c r="A1" s="2"/>
      <c r="D1" s="48" t="s">
        <v>268</v>
      </c>
    </row>
    <row r="2" ht="27.85" customHeight="1" spans="1:4">
      <c r="A2" s="41" t="s">
        <v>12</v>
      </c>
      <c r="B2" s="41"/>
      <c r="C2" s="41"/>
      <c r="D2" s="41"/>
    </row>
    <row r="3" ht="16.55" customHeight="1" spans="1:4">
      <c r="A3" s="26" t="s">
        <v>31</v>
      </c>
      <c r="B3" s="26"/>
      <c r="C3" s="26"/>
      <c r="D3" s="18" t="s">
        <v>32</v>
      </c>
    </row>
    <row r="4" ht="17.65" customHeight="1" spans="1:4">
      <c r="A4" s="5" t="s">
        <v>33</v>
      </c>
      <c r="B4" s="5"/>
      <c r="C4" s="5" t="s">
        <v>34</v>
      </c>
      <c r="D4" s="5"/>
    </row>
    <row r="5" ht="17.65" customHeight="1" spans="1:4">
      <c r="A5" s="5" t="s">
        <v>35</v>
      </c>
      <c r="B5" s="5" t="s">
        <v>36</v>
      </c>
      <c r="C5" s="5" t="s">
        <v>35</v>
      </c>
      <c r="D5" s="5" t="s">
        <v>36</v>
      </c>
    </row>
    <row r="6" ht="17.65" customHeight="1" spans="1:4">
      <c r="A6" s="29" t="s">
        <v>269</v>
      </c>
      <c r="B6" s="28">
        <f>B7</f>
        <v>982.88</v>
      </c>
      <c r="C6" s="29" t="s">
        <v>270</v>
      </c>
      <c r="D6" s="57">
        <f>SUM(D7:D36)</f>
        <v>982.88</v>
      </c>
    </row>
    <row r="7" ht="17.65" customHeight="1" spans="1:4">
      <c r="A7" s="6" t="s">
        <v>271</v>
      </c>
      <c r="B7" s="7">
        <f>SUM(B8:B9)</f>
        <v>982.88</v>
      </c>
      <c r="C7" s="6" t="s">
        <v>41</v>
      </c>
      <c r="D7" s="52"/>
    </row>
    <row r="8" ht="17.65" customHeight="1" spans="1:4">
      <c r="A8" s="6" t="s">
        <v>272</v>
      </c>
      <c r="B8" s="7">
        <v>854.88</v>
      </c>
      <c r="C8" s="6" t="s">
        <v>45</v>
      </c>
      <c r="D8" s="52"/>
    </row>
    <row r="9" ht="27.1" customHeight="1" spans="1:4">
      <c r="A9" s="6" t="s">
        <v>273</v>
      </c>
      <c r="B9" s="7">
        <v>128</v>
      </c>
      <c r="C9" s="6" t="s">
        <v>49</v>
      </c>
      <c r="D9" s="52"/>
    </row>
    <row r="10" ht="17.65" customHeight="1" spans="1:4">
      <c r="A10" s="6" t="s">
        <v>274</v>
      </c>
      <c r="B10" s="7"/>
      <c r="C10" s="6" t="s">
        <v>53</v>
      </c>
      <c r="D10" s="52">
        <v>827.88</v>
      </c>
    </row>
    <row r="11" ht="17.65" customHeight="1" spans="1:4">
      <c r="A11" s="6" t="s">
        <v>275</v>
      </c>
      <c r="B11" s="7"/>
      <c r="C11" s="6" t="s">
        <v>57</v>
      </c>
      <c r="D11" s="52"/>
    </row>
    <row r="12" ht="17.65" customHeight="1" spans="1:4">
      <c r="A12" s="6" t="s">
        <v>276</v>
      </c>
      <c r="B12" s="7"/>
      <c r="C12" s="6" t="s">
        <v>61</v>
      </c>
      <c r="D12" s="52"/>
    </row>
    <row r="13" ht="17.65" customHeight="1" spans="1:4">
      <c r="A13" s="29" t="s">
        <v>277</v>
      </c>
      <c r="B13" s="28"/>
      <c r="C13" s="6" t="s">
        <v>65</v>
      </c>
      <c r="D13" s="52"/>
    </row>
    <row r="14" ht="17.65" customHeight="1" spans="1:4">
      <c r="A14" s="6" t="s">
        <v>271</v>
      </c>
      <c r="B14" s="7"/>
      <c r="C14" s="6" t="s">
        <v>69</v>
      </c>
      <c r="D14" s="52">
        <v>72.05</v>
      </c>
    </row>
    <row r="15" ht="17.65" customHeight="1" spans="1:4">
      <c r="A15" s="6" t="s">
        <v>274</v>
      </c>
      <c r="B15" s="7"/>
      <c r="C15" s="6" t="s">
        <v>73</v>
      </c>
      <c r="D15" s="52"/>
    </row>
    <row r="16" ht="17.65" customHeight="1" spans="1:4">
      <c r="A16" s="6" t="s">
        <v>275</v>
      </c>
      <c r="B16" s="7"/>
      <c r="C16" s="6" t="s">
        <v>77</v>
      </c>
      <c r="D16" s="52">
        <v>31.15</v>
      </c>
    </row>
    <row r="17" ht="17.65" customHeight="1" spans="1:4">
      <c r="A17" s="6" t="s">
        <v>276</v>
      </c>
      <c r="B17" s="7"/>
      <c r="C17" s="6" t="s">
        <v>81</v>
      </c>
      <c r="D17" s="52"/>
    </row>
    <row r="18" ht="17.65" customHeight="1" spans="1:4">
      <c r="A18" s="6"/>
      <c r="B18" s="7"/>
      <c r="C18" s="6" t="s">
        <v>85</v>
      </c>
      <c r="D18" s="52"/>
    </row>
    <row r="19" ht="17.65" customHeight="1" spans="1:4">
      <c r="A19" s="6"/>
      <c r="B19" s="6"/>
      <c r="C19" s="6" t="s">
        <v>89</v>
      </c>
      <c r="D19" s="52"/>
    </row>
    <row r="20" ht="17.65" customHeight="1" spans="1:4">
      <c r="A20" s="6"/>
      <c r="B20" s="6"/>
      <c r="C20" s="6" t="s">
        <v>93</v>
      </c>
      <c r="D20" s="52"/>
    </row>
    <row r="21" ht="17.65" customHeight="1" spans="1:4">
      <c r="A21" s="6"/>
      <c r="B21" s="6"/>
      <c r="C21" s="6" t="s">
        <v>97</v>
      </c>
      <c r="D21" s="52"/>
    </row>
    <row r="22" ht="17.65" customHeight="1" spans="1:4">
      <c r="A22" s="6"/>
      <c r="B22" s="6"/>
      <c r="C22" s="6" t="s">
        <v>100</v>
      </c>
      <c r="D22" s="52"/>
    </row>
    <row r="23" ht="17.65" customHeight="1" spans="1:4">
      <c r="A23" s="6"/>
      <c r="B23" s="6"/>
      <c r="C23" s="6" t="s">
        <v>103</v>
      </c>
      <c r="D23" s="52"/>
    </row>
    <row r="24" ht="17.65" customHeight="1" spans="1:4">
      <c r="A24" s="6"/>
      <c r="B24" s="6"/>
      <c r="C24" s="6" t="s">
        <v>105</v>
      </c>
      <c r="D24" s="52"/>
    </row>
    <row r="25" ht="17.65" customHeight="1" spans="1:4">
      <c r="A25" s="6"/>
      <c r="B25" s="6"/>
      <c r="C25" s="6" t="s">
        <v>107</v>
      </c>
      <c r="D25" s="52"/>
    </row>
    <row r="26" ht="17.65" customHeight="1" spans="1:4">
      <c r="A26" s="6"/>
      <c r="B26" s="6"/>
      <c r="C26" s="6" t="s">
        <v>109</v>
      </c>
      <c r="D26" s="52">
        <v>51.8</v>
      </c>
    </row>
    <row r="27" ht="17.65" customHeight="1" spans="1:4">
      <c r="A27" s="6"/>
      <c r="B27" s="6"/>
      <c r="C27" s="6" t="s">
        <v>111</v>
      </c>
      <c r="D27" s="52"/>
    </row>
    <row r="28" ht="17.65" customHeight="1" spans="1:4">
      <c r="A28" s="6"/>
      <c r="B28" s="6"/>
      <c r="C28" s="6" t="s">
        <v>113</v>
      </c>
      <c r="D28" s="52"/>
    </row>
    <row r="29" ht="17.65" customHeight="1" spans="1:4">
      <c r="A29" s="6"/>
      <c r="B29" s="6"/>
      <c r="C29" s="6" t="s">
        <v>115</v>
      </c>
      <c r="D29" s="52"/>
    </row>
    <row r="30" ht="17.65" customHeight="1" spans="1:4">
      <c r="A30" s="6"/>
      <c r="B30" s="6"/>
      <c r="C30" s="6" t="s">
        <v>117</v>
      </c>
      <c r="D30" s="52"/>
    </row>
    <row r="31" ht="17.65" customHeight="1" spans="1:4">
      <c r="A31" s="6"/>
      <c r="B31" s="6"/>
      <c r="C31" s="6" t="s">
        <v>119</v>
      </c>
      <c r="D31" s="52"/>
    </row>
    <row r="32" ht="17.65" customHeight="1" spans="1:4">
      <c r="A32" s="6"/>
      <c r="B32" s="6"/>
      <c r="C32" s="6" t="s">
        <v>121</v>
      </c>
      <c r="D32" s="52"/>
    </row>
    <row r="33" ht="17.65" customHeight="1" spans="1:4">
      <c r="A33" s="6"/>
      <c r="B33" s="6"/>
      <c r="C33" s="6" t="s">
        <v>123</v>
      </c>
      <c r="D33" s="52"/>
    </row>
    <row r="34" ht="17.65" customHeight="1" spans="1:4">
      <c r="A34" s="6"/>
      <c r="B34" s="6"/>
      <c r="C34" s="6" t="s">
        <v>125</v>
      </c>
      <c r="D34" s="52"/>
    </row>
    <row r="35" ht="17.65" customHeight="1" spans="1:4">
      <c r="A35" s="6"/>
      <c r="B35" s="6"/>
      <c r="C35" s="6" t="s">
        <v>126</v>
      </c>
      <c r="D35" s="52"/>
    </row>
    <row r="36" ht="17.65" customHeight="1" spans="1:4">
      <c r="A36" s="6"/>
      <c r="B36" s="6"/>
      <c r="C36" s="6" t="s">
        <v>127</v>
      </c>
      <c r="D36" s="52"/>
    </row>
    <row r="37" ht="17.65" customHeight="1" spans="1:4">
      <c r="A37" s="6"/>
      <c r="B37" s="6"/>
      <c r="C37" s="6"/>
      <c r="D37" s="6"/>
    </row>
    <row r="38" ht="17.65" customHeight="1" spans="1:4">
      <c r="A38" s="29"/>
      <c r="B38" s="29"/>
      <c r="C38" s="29" t="s">
        <v>278</v>
      </c>
      <c r="D38" s="28"/>
    </row>
    <row r="39" ht="17.65" customHeight="1" spans="1:4">
      <c r="A39" s="29"/>
      <c r="B39" s="29"/>
      <c r="C39" s="29"/>
      <c r="D39" s="29"/>
    </row>
    <row r="40" ht="17.65" customHeight="1" spans="1:4">
      <c r="A40" s="5" t="s">
        <v>279</v>
      </c>
      <c r="B40" s="28">
        <f>B6</f>
        <v>982.88</v>
      </c>
      <c r="C40" s="5" t="s">
        <v>280</v>
      </c>
      <c r="D40" s="57">
        <f>D6</f>
        <v>982.88</v>
      </c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4"/>
  <sheetViews>
    <sheetView zoomScale="130" zoomScaleNormal="130" workbookViewId="0">
      <pane ySplit="6" topLeftCell="A30" activePane="bottomLeft" state="frozen"/>
      <selection/>
      <selection pane="bottomLeft" activeCell="E9" sqref="E9"/>
    </sheetView>
  </sheetViews>
  <sheetFormatPr defaultColWidth="10" defaultRowHeight="13.5"/>
  <cols>
    <col min="1" max="1" width="3.66666666666667" customWidth="1"/>
    <col min="2" max="2" width="4.88333333333333" customWidth="1"/>
    <col min="3" max="3" width="4.75" customWidth="1"/>
    <col min="4" max="4" width="14.6583333333333" customWidth="1"/>
    <col min="5" max="5" width="34.225" customWidth="1"/>
    <col min="6" max="6" width="13.975" customWidth="1"/>
    <col min="7" max="7" width="11.5333333333333" customWidth="1"/>
    <col min="8" max="8" width="9.09166666666667" customWidth="1"/>
    <col min="9" max="9" width="10.45" customWidth="1"/>
    <col min="10" max="10" width="11.4" customWidth="1"/>
    <col min="11" max="11" width="15.875" customWidth="1"/>
  </cols>
  <sheetData>
    <row r="1" ht="14.3" customHeight="1" spans="1:11">
      <c r="A1" s="2"/>
      <c r="D1" s="2"/>
      <c r="K1" s="48" t="s">
        <v>281</v>
      </c>
    </row>
    <row r="2" ht="37.65" customHeight="1" spans="1:11">
      <c r="A2" s="41" t="s">
        <v>13</v>
      </c>
      <c r="B2" s="41"/>
      <c r="C2" s="41"/>
      <c r="D2" s="41"/>
      <c r="E2" s="41"/>
      <c r="F2" s="41"/>
      <c r="G2" s="41"/>
      <c r="H2" s="41"/>
      <c r="I2" s="41"/>
      <c r="J2" s="41"/>
      <c r="K2" s="41"/>
    </row>
    <row r="3" ht="21.1" customHeight="1" spans="1:11">
      <c r="A3" s="26" t="s">
        <v>31</v>
      </c>
      <c r="B3" s="26"/>
      <c r="C3" s="26"/>
      <c r="D3" s="26"/>
      <c r="E3" s="26"/>
      <c r="F3" s="26"/>
      <c r="G3" s="26"/>
      <c r="H3" s="26"/>
      <c r="I3" s="26"/>
      <c r="J3" s="18" t="s">
        <v>32</v>
      </c>
      <c r="K3" s="18"/>
    </row>
    <row r="4" ht="17.3" customHeight="1" spans="1:11">
      <c r="A4" s="74" t="s">
        <v>161</v>
      </c>
      <c r="B4" s="74"/>
      <c r="C4" s="74"/>
      <c r="D4" s="74" t="s">
        <v>162</v>
      </c>
      <c r="E4" s="74" t="s">
        <v>163</v>
      </c>
      <c r="F4" s="74" t="s">
        <v>137</v>
      </c>
      <c r="G4" s="74" t="s">
        <v>164</v>
      </c>
      <c r="H4" s="74"/>
      <c r="I4" s="74"/>
      <c r="J4" s="74"/>
      <c r="K4" s="74" t="s">
        <v>165</v>
      </c>
    </row>
    <row r="5" ht="17.3" customHeight="1" spans="1:11">
      <c r="A5" s="74"/>
      <c r="B5" s="74"/>
      <c r="C5" s="74"/>
      <c r="D5" s="74"/>
      <c r="E5" s="74"/>
      <c r="F5" s="74"/>
      <c r="G5" s="74" t="s">
        <v>139</v>
      </c>
      <c r="H5" s="74" t="s">
        <v>282</v>
      </c>
      <c r="I5" s="74"/>
      <c r="J5" s="74" t="s">
        <v>283</v>
      </c>
      <c r="K5" s="74"/>
    </row>
    <row r="6" ht="36" customHeight="1" spans="1:11">
      <c r="A6" s="74" t="s">
        <v>169</v>
      </c>
      <c r="B6" s="74" t="s">
        <v>170</v>
      </c>
      <c r="C6" s="74" t="s">
        <v>171</v>
      </c>
      <c r="D6" s="74"/>
      <c r="E6" s="74"/>
      <c r="F6" s="74"/>
      <c r="G6" s="74"/>
      <c r="H6" s="74" t="s">
        <v>260</v>
      </c>
      <c r="I6" s="74" t="s">
        <v>242</v>
      </c>
      <c r="J6" s="74"/>
      <c r="K6" s="74"/>
    </row>
    <row r="7" ht="19.9" customHeight="1" spans="1:11">
      <c r="A7" s="75"/>
      <c r="B7" s="75"/>
      <c r="C7" s="75"/>
      <c r="D7" s="76"/>
      <c r="E7" s="76" t="s">
        <v>137</v>
      </c>
      <c r="F7" s="77">
        <f t="shared" ref="F7:K7" si="0">F8</f>
        <v>982.88</v>
      </c>
      <c r="G7" s="77">
        <f t="shared" si="0"/>
        <v>652.9</v>
      </c>
      <c r="H7" s="77">
        <f t="shared" si="0"/>
        <v>650.11</v>
      </c>
      <c r="I7" s="77">
        <f t="shared" si="0"/>
        <v>2.79</v>
      </c>
      <c r="J7" s="77">
        <f t="shared" si="0"/>
        <v>108.96</v>
      </c>
      <c r="K7" s="77">
        <f t="shared" si="0"/>
        <v>221.02</v>
      </c>
    </row>
    <row r="8" ht="19.9" customHeight="1" spans="1:11">
      <c r="A8" s="75"/>
      <c r="B8" s="75"/>
      <c r="C8" s="75"/>
      <c r="D8" s="78" t="s">
        <v>156</v>
      </c>
      <c r="E8" s="78" t="s">
        <v>157</v>
      </c>
      <c r="F8" s="79">
        <f t="shared" ref="F8:K8" si="1">F9</f>
        <v>982.88</v>
      </c>
      <c r="G8" s="79">
        <f t="shared" si="1"/>
        <v>652.9</v>
      </c>
      <c r="H8" s="79">
        <f t="shared" si="1"/>
        <v>650.11</v>
      </c>
      <c r="I8" s="79">
        <f t="shared" si="1"/>
        <v>2.79</v>
      </c>
      <c r="J8" s="79">
        <f t="shared" si="1"/>
        <v>108.96</v>
      </c>
      <c r="K8" s="79">
        <f t="shared" si="1"/>
        <v>221.02</v>
      </c>
    </row>
    <row r="9" s="58" customFormat="1" ht="19.9" customHeight="1" spans="1:11">
      <c r="A9" s="80"/>
      <c r="B9" s="80"/>
      <c r="C9" s="80"/>
      <c r="D9" s="81" t="s">
        <v>158</v>
      </c>
      <c r="E9" s="81" t="s">
        <v>4</v>
      </c>
      <c r="F9" s="82">
        <f t="shared" ref="F9:K9" si="2">F10+F17+F28+F31</f>
        <v>982.88</v>
      </c>
      <c r="G9" s="82">
        <f t="shared" si="2"/>
        <v>652.9</v>
      </c>
      <c r="H9" s="82">
        <f t="shared" si="2"/>
        <v>650.11</v>
      </c>
      <c r="I9" s="82">
        <f t="shared" si="2"/>
        <v>2.79</v>
      </c>
      <c r="J9" s="82">
        <f t="shared" si="2"/>
        <v>108.96</v>
      </c>
      <c r="K9" s="82">
        <f t="shared" si="2"/>
        <v>221.02</v>
      </c>
    </row>
    <row r="10" s="58" customFormat="1" ht="19.9" customHeight="1" spans="1:11">
      <c r="A10" s="83" t="s">
        <v>173</v>
      </c>
      <c r="B10" s="83"/>
      <c r="C10" s="83"/>
      <c r="D10" s="80" t="s">
        <v>174</v>
      </c>
      <c r="E10" s="80" t="s">
        <v>284</v>
      </c>
      <c r="F10" s="82">
        <f t="shared" ref="F10:K10" si="3">F11</f>
        <v>827.88</v>
      </c>
      <c r="G10" s="82">
        <f t="shared" si="3"/>
        <v>502.42</v>
      </c>
      <c r="H10" s="82">
        <f t="shared" si="3"/>
        <v>502.42</v>
      </c>
      <c r="I10" s="82">
        <f t="shared" si="3"/>
        <v>0</v>
      </c>
      <c r="J10" s="82">
        <f t="shared" si="3"/>
        <v>108.96</v>
      </c>
      <c r="K10" s="82">
        <f t="shared" si="3"/>
        <v>216.5</v>
      </c>
    </row>
    <row r="11" ht="19.9" customHeight="1" spans="1:11">
      <c r="A11" s="84" t="s">
        <v>173</v>
      </c>
      <c r="B11" s="85" t="s">
        <v>176</v>
      </c>
      <c r="C11" s="84"/>
      <c r="D11" s="75" t="s">
        <v>285</v>
      </c>
      <c r="E11" s="75" t="s">
        <v>286</v>
      </c>
      <c r="F11" s="79">
        <f t="shared" ref="F11:K11" si="4">SUM(F12:F16)</f>
        <v>827.88</v>
      </c>
      <c r="G11" s="79">
        <f t="shared" si="4"/>
        <v>502.42</v>
      </c>
      <c r="H11" s="79">
        <f t="shared" si="4"/>
        <v>502.42</v>
      </c>
      <c r="I11" s="79">
        <f t="shared" si="4"/>
        <v>0</v>
      </c>
      <c r="J11" s="79">
        <f t="shared" si="4"/>
        <v>108.96</v>
      </c>
      <c r="K11" s="79">
        <f t="shared" si="4"/>
        <v>216.5</v>
      </c>
    </row>
    <row r="12" ht="19.9" customHeight="1" spans="1:11">
      <c r="A12" s="85" t="s">
        <v>173</v>
      </c>
      <c r="B12" s="85" t="s">
        <v>176</v>
      </c>
      <c r="C12" s="85" t="s">
        <v>179</v>
      </c>
      <c r="D12" s="86" t="s">
        <v>287</v>
      </c>
      <c r="E12" s="75" t="s">
        <v>288</v>
      </c>
      <c r="F12" s="79">
        <f>G12+J12+K12</f>
        <v>611.38</v>
      </c>
      <c r="G12" s="79">
        <f>SUM(H12:I12)</f>
        <v>502.42</v>
      </c>
      <c r="H12" s="87">
        <v>502.42</v>
      </c>
      <c r="I12" s="87"/>
      <c r="J12" s="87">
        <v>108.96</v>
      </c>
      <c r="K12" s="87"/>
    </row>
    <row r="13" ht="19.9" customHeight="1" spans="1:11">
      <c r="A13" s="83">
        <v>204</v>
      </c>
      <c r="B13" s="88" t="s">
        <v>176</v>
      </c>
      <c r="C13" s="88" t="s">
        <v>182</v>
      </c>
      <c r="D13" s="89">
        <v>2040607</v>
      </c>
      <c r="E13" s="90" t="s">
        <v>183</v>
      </c>
      <c r="F13" s="79">
        <f>G13+J13+K13</f>
        <v>63.5</v>
      </c>
      <c r="G13" s="79"/>
      <c r="H13" s="87"/>
      <c r="I13" s="87"/>
      <c r="J13" s="87"/>
      <c r="K13" s="87">
        <v>63.5</v>
      </c>
    </row>
    <row r="14" ht="19.9" customHeight="1" spans="1:11">
      <c r="A14" s="83">
        <v>204</v>
      </c>
      <c r="B14" s="88" t="s">
        <v>176</v>
      </c>
      <c r="C14" s="83">
        <v>10</v>
      </c>
      <c r="D14" s="89">
        <v>2040610</v>
      </c>
      <c r="E14" s="90" t="s">
        <v>184</v>
      </c>
      <c r="F14" s="79">
        <f>G14+J14+K14</f>
        <v>62</v>
      </c>
      <c r="G14" s="79"/>
      <c r="H14" s="87"/>
      <c r="I14" s="87"/>
      <c r="J14" s="87"/>
      <c r="K14" s="87">
        <v>62</v>
      </c>
    </row>
    <row r="15" ht="19.9" customHeight="1" spans="1:11">
      <c r="A15" s="83">
        <v>204</v>
      </c>
      <c r="B15" s="88" t="s">
        <v>176</v>
      </c>
      <c r="C15" s="83">
        <v>12</v>
      </c>
      <c r="D15" s="89">
        <v>2040612</v>
      </c>
      <c r="E15" s="90" t="s">
        <v>185</v>
      </c>
      <c r="F15" s="79">
        <f>G15+J15+K15</f>
        <v>8</v>
      </c>
      <c r="G15" s="79"/>
      <c r="H15" s="87"/>
      <c r="I15" s="87"/>
      <c r="J15" s="87"/>
      <c r="K15" s="87">
        <v>8</v>
      </c>
    </row>
    <row r="16" ht="19.9" customHeight="1" spans="1:11">
      <c r="A16" s="83">
        <v>204</v>
      </c>
      <c r="B16" s="88" t="s">
        <v>176</v>
      </c>
      <c r="C16" s="83">
        <v>99</v>
      </c>
      <c r="D16" s="89">
        <v>2040699</v>
      </c>
      <c r="E16" s="90" t="s">
        <v>186</v>
      </c>
      <c r="F16" s="79">
        <f>G16+J16+K16</f>
        <v>83</v>
      </c>
      <c r="G16" s="79"/>
      <c r="H16" s="87"/>
      <c r="I16" s="87"/>
      <c r="J16" s="87"/>
      <c r="K16" s="87">
        <v>83</v>
      </c>
    </row>
    <row r="17" ht="19.9" customHeight="1" spans="1:11">
      <c r="A17" s="84" t="s">
        <v>187</v>
      </c>
      <c r="B17" s="84"/>
      <c r="C17" s="84"/>
      <c r="D17" s="75" t="s">
        <v>188</v>
      </c>
      <c r="E17" s="75" t="s">
        <v>189</v>
      </c>
      <c r="F17" s="79">
        <f>F18+F21+F23+F25</f>
        <v>72.05</v>
      </c>
      <c r="G17" s="79">
        <f>G18+G21+G23+G25</f>
        <v>67.53</v>
      </c>
      <c r="H17" s="79">
        <f>H18+H21+H23+H25</f>
        <v>64.74</v>
      </c>
      <c r="I17" s="79">
        <f>I18+I21+I23+I25</f>
        <v>2.79</v>
      </c>
      <c r="J17" s="79"/>
      <c r="K17" s="79">
        <v>4.52</v>
      </c>
    </row>
    <row r="18" ht="19.9" customHeight="1" spans="1:11">
      <c r="A18" s="84" t="s">
        <v>187</v>
      </c>
      <c r="B18" s="85" t="s">
        <v>190</v>
      </c>
      <c r="C18" s="84"/>
      <c r="D18" s="75" t="s">
        <v>289</v>
      </c>
      <c r="E18" s="75" t="s">
        <v>290</v>
      </c>
      <c r="F18" s="79">
        <f>SUM(F19:F20)</f>
        <v>58.88</v>
      </c>
      <c r="G18" s="79">
        <f>SUM(G19:G20)</f>
        <v>58.88</v>
      </c>
      <c r="H18" s="79">
        <f>SUM(H19:H20)</f>
        <v>58.88</v>
      </c>
      <c r="I18" s="79">
        <f>SUM(I19:I20)</f>
        <v>0</v>
      </c>
      <c r="J18" s="79"/>
      <c r="K18" s="79"/>
    </row>
    <row r="19" ht="28" customHeight="1" spans="1:11">
      <c r="A19" s="85" t="s">
        <v>187</v>
      </c>
      <c r="B19" s="85" t="s">
        <v>190</v>
      </c>
      <c r="C19" s="85" t="s">
        <v>190</v>
      </c>
      <c r="D19" s="86" t="s">
        <v>291</v>
      </c>
      <c r="E19" s="75" t="s">
        <v>292</v>
      </c>
      <c r="F19" s="79">
        <f>G19+J19+K19</f>
        <v>58.63</v>
      </c>
      <c r="G19" s="79">
        <f>SUM(H19:I19)</f>
        <v>58.63</v>
      </c>
      <c r="H19" s="87">
        <v>58.63</v>
      </c>
      <c r="I19" s="87"/>
      <c r="J19" s="87"/>
      <c r="K19" s="87"/>
    </row>
    <row r="20" ht="31" customHeight="1" spans="1:11">
      <c r="A20" s="85" t="s">
        <v>187</v>
      </c>
      <c r="B20" s="85" t="s">
        <v>190</v>
      </c>
      <c r="C20" s="85" t="s">
        <v>176</v>
      </c>
      <c r="D20" s="86" t="s">
        <v>293</v>
      </c>
      <c r="E20" s="75" t="s">
        <v>294</v>
      </c>
      <c r="F20" s="79">
        <f>G20+J20+K20</f>
        <v>0.25</v>
      </c>
      <c r="G20" s="79">
        <f>SUM(H20:I20)</f>
        <v>0.25</v>
      </c>
      <c r="H20" s="87">
        <v>0.25</v>
      </c>
      <c r="I20" s="87"/>
      <c r="J20" s="87"/>
      <c r="K20" s="87"/>
    </row>
    <row r="21" ht="19.9" customHeight="1" spans="1:11">
      <c r="A21" s="84" t="s">
        <v>187</v>
      </c>
      <c r="B21" s="85" t="s">
        <v>197</v>
      </c>
      <c r="C21" s="84"/>
      <c r="D21" s="75" t="s">
        <v>295</v>
      </c>
      <c r="E21" s="75" t="s">
        <v>296</v>
      </c>
      <c r="F21" s="79">
        <v>2.79</v>
      </c>
      <c r="G21" s="79">
        <v>2.79</v>
      </c>
      <c r="H21" s="79"/>
      <c r="I21" s="79">
        <v>2.79</v>
      </c>
      <c r="J21" s="79"/>
      <c r="K21" s="79"/>
    </row>
    <row r="22" ht="19.9" customHeight="1" spans="1:11">
      <c r="A22" s="85" t="s">
        <v>187</v>
      </c>
      <c r="B22" s="85" t="s">
        <v>197</v>
      </c>
      <c r="C22" s="85" t="s">
        <v>179</v>
      </c>
      <c r="D22" s="86" t="s">
        <v>297</v>
      </c>
      <c r="E22" s="75" t="s">
        <v>298</v>
      </c>
      <c r="F22" s="79">
        <v>2.79</v>
      </c>
      <c r="G22" s="79">
        <v>2.79</v>
      </c>
      <c r="H22" s="87"/>
      <c r="I22" s="87">
        <v>2.79</v>
      </c>
      <c r="J22" s="87"/>
      <c r="K22" s="87"/>
    </row>
    <row r="23" ht="19.9" customHeight="1" spans="1:11">
      <c r="A23" s="84" t="s">
        <v>187</v>
      </c>
      <c r="B23" s="85" t="s">
        <v>202</v>
      </c>
      <c r="C23" s="84"/>
      <c r="D23" s="75" t="s">
        <v>299</v>
      </c>
      <c r="E23" s="75" t="s">
        <v>300</v>
      </c>
      <c r="F23" s="79">
        <v>4.52</v>
      </c>
      <c r="G23" s="79"/>
      <c r="H23" s="79"/>
      <c r="I23" s="79"/>
      <c r="J23" s="79"/>
      <c r="K23" s="79">
        <v>4.52</v>
      </c>
    </row>
    <row r="24" ht="19.9" customHeight="1" spans="1:11">
      <c r="A24" s="85" t="s">
        <v>187</v>
      </c>
      <c r="B24" s="85" t="s">
        <v>202</v>
      </c>
      <c r="C24" s="85" t="s">
        <v>205</v>
      </c>
      <c r="D24" s="86" t="s">
        <v>301</v>
      </c>
      <c r="E24" s="75" t="s">
        <v>302</v>
      </c>
      <c r="F24" s="79">
        <v>4.52</v>
      </c>
      <c r="G24" s="79"/>
      <c r="H24" s="87"/>
      <c r="I24" s="87"/>
      <c r="J24" s="87"/>
      <c r="K24" s="87">
        <v>4.52</v>
      </c>
    </row>
    <row r="25" ht="28" customHeight="1" spans="1:11">
      <c r="A25" s="84" t="s">
        <v>187</v>
      </c>
      <c r="B25" s="85" t="s">
        <v>208</v>
      </c>
      <c r="C25" s="84"/>
      <c r="D25" s="75" t="s">
        <v>303</v>
      </c>
      <c r="E25" s="75" t="s">
        <v>304</v>
      </c>
      <c r="F25" s="79">
        <f>SUM(F26:F27)</f>
        <v>5.86</v>
      </c>
      <c r="G25" s="79">
        <f>SUM(G26:G27)</f>
        <v>5.86</v>
      </c>
      <c r="H25" s="79">
        <f>SUM(H26:H27)</f>
        <v>5.86</v>
      </c>
      <c r="I25" s="79"/>
      <c r="J25" s="79"/>
      <c r="K25" s="79"/>
    </row>
    <row r="26" ht="19.9" customHeight="1" spans="1:11">
      <c r="A26" s="85" t="s">
        <v>187</v>
      </c>
      <c r="B26" s="85" t="s">
        <v>208</v>
      </c>
      <c r="C26" s="85" t="s">
        <v>179</v>
      </c>
      <c r="D26" s="86" t="s">
        <v>305</v>
      </c>
      <c r="E26" s="75" t="s">
        <v>306</v>
      </c>
      <c r="F26" s="79">
        <f>G26+J26+K26</f>
        <v>2.56</v>
      </c>
      <c r="G26" s="79">
        <f>SUM(H26:I26)</f>
        <v>2.56</v>
      </c>
      <c r="H26" s="87">
        <v>2.56</v>
      </c>
      <c r="I26" s="87"/>
      <c r="J26" s="87"/>
      <c r="K26" s="87"/>
    </row>
    <row r="27" ht="19.9" customHeight="1" spans="1:11">
      <c r="A27" s="85" t="s">
        <v>187</v>
      </c>
      <c r="B27" s="85" t="s">
        <v>208</v>
      </c>
      <c r="C27" s="85" t="s">
        <v>213</v>
      </c>
      <c r="D27" s="86" t="s">
        <v>307</v>
      </c>
      <c r="E27" s="75" t="s">
        <v>308</v>
      </c>
      <c r="F27" s="79">
        <f>G27+J27+K27</f>
        <v>3.3</v>
      </c>
      <c r="G27" s="79">
        <f>SUM(H27:I27)</f>
        <v>3.3</v>
      </c>
      <c r="H27" s="87">
        <v>3.3</v>
      </c>
      <c r="I27" s="87"/>
      <c r="J27" s="87"/>
      <c r="K27" s="87"/>
    </row>
    <row r="28" ht="19.9" customHeight="1" spans="1:11">
      <c r="A28" s="84" t="s">
        <v>216</v>
      </c>
      <c r="B28" s="84"/>
      <c r="C28" s="84"/>
      <c r="D28" s="75" t="s">
        <v>217</v>
      </c>
      <c r="E28" s="75" t="s">
        <v>218</v>
      </c>
      <c r="F28" s="79">
        <f>F29</f>
        <v>31.15</v>
      </c>
      <c r="G28" s="79">
        <f>G29</f>
        <v>31.15</v>
      </c>
      <c r="H28" s="79">
        <f>H29</f>
        <v>31.15</v>
      </c>
      <c r="I28" s="79"/>
      <c r="J28" s="79"/>
      <c r="K28" s="79"/>
    </row>
    <row r="29" ht="19.9" customHeight="1" spans="1:11">
      <c r="A29" s="84" t="s">
        <v>216</v>
      </c>
      <c r="B29" s="85" t="s">
        <v>202</v>
      </c>
      <c r="C29" s="84"/>
      <c r="D29" s="75" t="s">
        <v>309</v>
      </c>
      <c r="E29" s="75" t="s">
        <v>310</v>
      </c>
      <c r="F29" s="79">
        <f>F30</f>
        <v>31.15</v>
      </c>
      <c r="G29" s="79">
        <f>G30</f>
        <v>31.15</v>
      </c>
      <c r="H29" s="79">
        <f>H30</f>
        <v>31.15</v>
      </c>
      <c r="I29" s="79"/>
      <c r="J29" s="79"/>
      <c r="K29" s="79"/>
    </row>
    <row r="30" ht="19.9" customHeight="1" spans="1:11">
      <c r="A30" s="85" t="s">
        <v>216</v>
      </c>
      <c r="B30" s="85" t="s">
        <v>202</v>
      </c>
      <c r="C30" s="85" t="s">
        <v>179</v>
      </c>
      <c r="D30" s="86" t="s">
        <v>311</v>
      </c>
      <c r="E30" s="75" t="s">
        <v>312</v>
      </c>
      <c r="F30" s="79">
        <f>G30+J30+K30</f>
        <v>31.15</v>
      </c>
      <c r="G30" s="79">
        <f>SUM(H30:I30)</f>
        <v>31.15</v>
      </c>
      <c r="H30" s="87">
        <v>31.15</v>
      </c>
      <c r="I30" s="87"/>
      <c r="J30" s="87"/>
      <c r="K30" s="87"/>
    </row>
    <row r="31" ht="19.9" customHeight="1" spans="1:11">
      <c r="A31" s="84" t="s">
        <v>223</v>
      </c>
      <c r="B31" s="84"/>
      <c r="C31" s="84"/>
      <c r="D31" s="75" t="s">
        <v>224</v>
      </c>
      <c r="E31" s="75" t="s">
        <v>225</v>
      </c>
      <c r="F31" s="79">
        <f>F32</f>
        <v>51.8</v>
      </c>
      <c r="G31" s="79">
        <f>G32</f>
        <v>51.8</v>
      </c>
      <c r="H31" s="79">
        <f>H32</f>
        <v>51.8</v>
      </c>
      <c r="I31" s="79"/>
      <c r="J31" s="79"/>
      <c r="K31" s="79"/>
    </row>
    <row r="32" ht="19.9" customHeight="1" spans="1:11">
      <c r="A32" s="84" t="s">
        <v>223</v>
      </c>
      <c r="B32" s="85" t="s">
        <v>213</v>
      </c>
      <c r="C32" s="84"/>
      <c r="D32" s="75" t="s">
        <v>313</v>
      </c>
      <c r="E32" s="75" t="s">
        <v>314</v>
      </c>
      <c r="F32" s="79">
        <f>F33</f>
        <v>51.8</v>
      </c>
      <c r="G32" s="79">
        <f>G33</f>
        <v>51.8</v>
      </c>
      <c r="H32" s="79">
        <f>H33</f>
        <v>51.8</v>
      </c>
      <c r="I32" s="79"/>
      <c r="J32" s="79"/>
      <c r="K32" s="79"/>
    </row>
    <row r="33" ht="19.9" customHeight="1" spans="1:11">
      <c r="A33" s="85" t="s">
        <v>223</v>
      </c>
      <c r="B33" s="85" t="s">
        <v>213</v>
      </c>
      <c r="C33" s="85" t="s">
        <v>179</v>
      </c>
      <c r="D33" s="86" t="s">
        <v>315</v>
      </c>
      <c r="E33" s="75" t="s">
        <v>316</v>
      </c>
      <c r="F33" s="79">
        <f>G33+J33+K33</f>
        <v>51.8</v>
      </c>
      <c r="G33" s="79">
        <f>SUM(H33:I33)</f>
        <v>51.8</v>
      </c>
      <c r="H33" s="87">
        <v>51.8</v>
      </c>
      <c r="I33" s="87"/>
      <c r="J33" s="87"/>
      <c r="K33" s="87"/>
    </row>
    <row r="34" ht="14.3" customHeight="1" spans="1:11">
      <c r="A34" s="91" t="s">
        <v>317</v>
      </c>
      <c r="B34" s="91"/>
      <c r="C34" s="91"/>
      <c r="D34" s="91"/>
      <c r="E34" s="91"/>
      <c r="F34" s="92"/>
      <c r="G34" s="92"/>
      <c r="H34" s="92"/>
      <c r="I34" s="92"/>
      <c r="J34" s="92"/>
      <c r="K34" s="92"/>
    </row>
  </sheetData>
  <mergeCells count="13">
    <mergeCell ref="A2:K2"/>
    <mergeCell ref="A3:I3"/>
    <mergeCell ref="J3:K3"/>
    <mergeCell ref="G4:J4"/>
    <mergeCell ref="H5:I5"/>
    <mergeCell ref="A34:E34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空城旧梦</cp:lastModifiedBy>
  <dcterms:created xsi:type="dcterms:W3CDTF">2025-08-23T22:48:00Z</dcterms:created>
  <dcterms:modified xsi:type="dcterms:W3CDTF">2025-09-30T07:55:24Z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8EB2C6EF568F4A8E8AD89BC32D78F72B_13</vt:lpwstr>
  </property>
</Properties>
</file>